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1287D443-7D3D-4A1A-BD74-46BBCE4285FD}" xr6:coauthVersionLast="47" xr6:coauthVersionMax="47" xr10:uidLastSave="{00000000-0000-0000-0000-000000000000}"/>
  <bookViews>
    <workbookView xWindow="-120" yWindow="-120" windowWidth="29040" windowHeight="13920" firstSheet="1" activeTab="1" xr2:uid="{4861F9F2-9809-4F76-8C95-E3AA3CAB0AF9}"/>
  </bookViews>
  <sheets>
    <sheet name="データ" sheetId="5" state="hidden" r:id="rId1"/>
    <sheet name="1.基礎データ" sheetId="6" r:id="rId2"/>
    <sheet name="2.受験生データ" sheetId="13" r:id="rId3"/>
    <sheet name="送り状（特別推薦）" sheetId="76" r:id="rId4"/>
    <sheet name="送り状（推薦）" sheetId="143" r:id="rId5"/>
    <sheet name="送付書・受領書" sheetId="106" r:id="rId6"/>
    <sheet name="調(1)" sheetId="78" r:id="rId7"/>
    <sheet name="推(1)" sheetId="132" r:id="rId8"/>
    <sheet name="調(2)" sheetId="121" r:id="rId9"/>
    <sheet name="推(2)" sheetId="107" r:id="rId10"/>
    <sheet name="調(3)" sheetId="122" r:id="rId11"/>
    <sheet name="推(3)" sheetId="133" r:id="rId12"/>
    <sheet name="調(4)" sheetId="123" r:id="rId13"/>
    <sheet name="推(4)" sheetId="134" r:id="rId14"/>
    <sheet name="調(5)" sheetId="124" r:id="rId15"/>
    <sheet name="推(5)" sheetId="135" r:id="rId16"/>
    <sheet name="調(6)" sheetId="125" r:id="rId17"/>
    <sheet name="推(6)" sheetId="136" r:id="rId18"/>
    <sheet name="調(7)" sheetId="126" r:id="rId19"/>
    <sheet name="推(7)" sheetId="137" r:id="rId20"/>
    <sheet name="調(8)" sheetId="127" r:id="rId21"/>
    <sheet name="推(8)" sheetId="138" r:id="rId22"/>
    <sheet name="調(9)" sheetId="128" r:id="rId23"/>
    <sheet name="推(9)" sheetId="139" r:id="rId24"/>
    <sheet name="調(10)" sheetId="129" r:id="rId25"/>
    <sheet name="推(10)" sheetId="140" r:id="rId26"/>
    <sheet name="調(11)" sheetId="130" r:id="rId27"/>
    <sheet name="推(11)" sheetId="141" r:id="rId28"/>
    <sheet name="調(12)" sheetId="131" r:id="rId29"/>
    <sheet name="推(12)" sheetId="142" r:id="rId30"/>
  </sheets>
  <externalReferences>
    <externalReference r:id="rId31"/>
  </externalReferences>
  <definedNames>
    <definedName name="A.国立・県立">データ!$J$3</definedName>
    <definedName name="B.神戸市">データ!$J$4:$J$12</definedName>
    <definedName name="C.阪神地区">データ!$J$13:$J$19</definedName>
    <definedName name="D.丹有地区">データ!$J$20:$J$22</definedName>
    <definedName name="E.東播地区">データ!$J$23:$J$32</definedName>
    <definedName name="F.西播地区">データ!$J$33:$J$41</definedName>
    <definedName name="G.但馬地区">データ!$J$42:$J$45</definedName>
    <definedName name="H.淡路地区">データ!$J$46:$J$48</definedName>
    <definedName name="I.私立その他">データ!$J$49</definedName>
    <definedName name="_xlnm.Print_Area" localSheetId="2">'2.受験生データ'!$B$1:$Q$27</definedName>
    <definedName name="_xlnm.Print_Area" localSheetId="7">'推(1)'!$B$2:$AG$67</definedName>
    <definedName name="_xlnm.Print_Area" localSheetId="25">'推(10)'!$B$2:$AG$67</definedName>
    <definedName name="_xlnm.Print_Area" localSheetId="27">'推(11)'!$B$2:$AG$67</definedName>
    <definedName name="_xlnm.Print_Area" localSheetId="29">'推(12)'!$B$2:$AG$67</definedName>
    <definedName name="_xlnm.Print_Area" localSheetId="9">'推(2)'!$B$2:$AG$67</definedName>
    <definedName name="_xlnm.Print_Area" localSheetId="11">'推(3)'!$B$2:$AG$67</definedName>
    <definedName name="_xlnm.Print_Area" localSheetId="13">'推(4)'!$B$2:$AG$67</definedName>
    <definedName name="_xlnm.Print_Area" localSheetId="15">'推(5)'!$B$2:$AG$67</definedName>
    <definedName name="_xlnm.Print_Area" localSheetId="17">'推(6)'!$B$2:$AG$67</definedName>
    <definedName name="_xlnm.Print_Area" localSheetId="19">'推(7)'!$B$2:$AG$67</definedName>
    <definedName name="_xlnm.Print_Area" localSheetId="21">'推(8)'!$B$2:$AG$67</definedName>
    <definedName name="_xlnm.Print_Area" localSheetId="23">'推(9)'!$B$2:$AG$67</definedName>
    <definedName name="_xlnm.Print_Area" localSheetId="4">'送り状（推薦）'!$A$1:$AH$53</definedName>
    <definedName name="_xlnm.Print_Area" localSheetId="3">'送り状（特別推薦）'!$A$1:$AH$53</definedName>
    <definedName name="_xlnm.Print_Area" localSheetId="5">送付書・受領書!$A$1:$I$51</definedName>
    <definedName name="_xlnm.Print_Area" localSheetId="6">'調(1)'!$B$2:$AI$58</definedName>
    <definedName name="_xlnm.Print_Area" localSheetId="24">'調(10)'!$B$2:$AI$58</definedName>
    <definedName name="_xlnm.Print_Area" localSheetId="26">'調(11)'!$B$2:$AI$58</definedName>
    <definedName name="_xlnm.Print_Area" localSheetId="28">'調(12)'!$B$2:$AI$58</definedName>
    <definedName name="_xlnm.Print_Area" localSheetId="8">'調(2)'!$B$2:$AI$58</definedName>
    <definedName name="_xlnm.Print_Area" localSheetId="10">'調(3)'!$B$2:$AI$58</definedName>
    <definedName name="_xlnm.Print_Area" localSheetId="12">'調(4)'!$B$2:$AI$58</definedName>
    <definedName name="_xlnm.Print_Area" localSheetId="14">'調(5)'!$B$2:$AI$58</definedName>
    <definedName name="_xlnm.Print_Area" localSheetId="16">'調(6)'!$B$2:$AI$58</definedName>
    <definedName name="_xlnm.Print_Area" localSheetId="18">'調(7)'!$B$2:$AI$58</definedName>
    <definedName name="_xlnm.Print_Area" localSheetId="20">'調(8)'!$B$2:$AI$58</definedName>
    <definedName name="_xlnm.Print_Area" localSheetId="22">'調(9)'!$B$2:$AI$58</definedName>
    <definedName name="wsx">データ!$T$4</definedName>
    <definedName name="たつの市">#REF!</definedName>
    <definedName name="芦屋市">#REF!</definedName>
    <definedName name="伊丹市">#REF!</definedName>
    <definedName name="加古郡">#REF!</definedName>
    <definedName name="加古川市">#REF!</definedName>
    <definedName name="加西市">#REF!</definedName>
    <definedName name="加東市">#REF!</definedName>
    <definedName name="学科名">データ!$H$2:$H$11</definedName>
    <definedName name="学力選抜のみ">データ!$H$2:$H$9</definedName>
    <definedName name="学力選抜のみ_2">データ!$H$2:$H$11</definedName>
    <definedName name="学力選抜のみ_3">データ!$H$2:$H$11</definedName>
    <definedName name="級">データ!$AJ$2:$AJ$14</definedName>
    <definedName name="区分">データ!$AL$2:$AL$10</definedName>
    <definedName name="月">データ!$O$2:$O$14</definedName>
    <definedName name="高砂市">#REF!</definedName>
    <definedName name="国立・県立">#REF!</definedName>
    <definedName name="佐用郡">#REF!</definedName>
    <definedName name="三田市">#REF!</definedName>
    <definedName name="三木市">#REF!</definedName>
    <definedName name="私立その他">#REF!</definedName>
    <definedName name="宍粟市">#REF!</definedName>
    <definedName name="種別" localSheetId="7">[1]データ!$L$2:$L$3</definedName>
    <definedName name="種別" localSheetId="25">[1]データ!$L$2:$L$3</definedName>
    <definedName name="種別" localSheetId="27">[1]データ!$L$2:$L$3</definedName>
    <definedName name="種別" localSheetId="29">[1]データ!$L$2:$L$3</definedName>
    <definedName name="種別" localSheetId="9">[1]データ!$L$2:$L$3</definedName>
    <definedName name="種別" localSheetId="11">[1]データ!$L$2:$L$3</definedName>
    <definedName name="種別" localSheetId="13">[1]データ!$L$2:$L$3</definedName>
    <definedName name="種別" localSheetId="15">[1]データ!$L$2:$L$3</definedName>
    <definedName name="種別" localSheetId="17">[1]データ!$L$2:$L$3</definedName>
    <definedName name="種別" localSheetId="19">[1]データ!$L$2:$L$3</definedName>
    <definedName name="種別" localSheetId="21">[1]データ!$L$2:$L$3</definedName>
    <definedName name="種別" localSheetId="23">[1]データ!$L$2:$L$3</definedName>
    <definedName name="種別">データ!$L$2:$L$3</definedName>
    <definedName name="洲本市">#REF!</definedName>
    <definedName name="女性１" localSheetId="7">[1]データ!$S$4</definedName>
    <definedName name="女性１" localSheetId="25">[1]データ!$S$4</definedName>
    <definedName name="女性１" localSheetId="27">[1]データ!$S$4</definedName>
    <definedName name="女性１" localSheetId="29">[1]データ!$S$4</definedName>
    <definedName name="女性１" localSheetId="9">[1]データ!$S$4</definedName>
    <definedName name="女性１" localSheetId="11">[1]データ!$S$4</definedName>
    <definedName name="女性１" localSheetId="13">[1]データ!$S$4</definedName>
    <definedName name="女性１" localSheetId="15">[1]データ!$S$4</definedName>
    <definedName name="女性１" localSheetId="17">[1]データ!$S$4</definedName>
    <definedName name="女性１" localSheetId="19">[1]データ!$S$4</definedName>
    <definedName name="女性１" localSheetId="21">[1]データ!$S$4</definedName>
    <definedName name="女性１" localSheetId="23">[1]データ!$S$4</definedName>
    <definedName name="女性１">データ!$S$4</definedName>
    <definedName name="女性２">データ!$T$4</definedName>
    <definedName name="小野市">#REF!</definedName>
    <definedName name="神崎郡">#REF!</definedName>
    <definedName name="須磨区">#REF!</definedName>
    <definedName name="垂水区">#REF!</definedName>
    <definedName name="推薦および学力選抜">データ!$H$2:$H$9</definedName>
    <definedName name="推薦および学力選抜_2">データ!$H$2:$H$11</definedName>
    <definedName name="推薦および学力選抜_3">データ!$H$2:$H$11</definedName>
    <definedName name="推薦選抜のみ">データ!$H$2:$H$9</definedName>
    <definedName name="推薦選抜のみ_2">データ!$H$11</definedName>
    <definedName name="推薦選抜のみ_3">データ!$H$11</definedName>
    <definedName name="性別">データ!$R$2:$R$4</definedName>
    <definedName name="西宮市">#REF!</definedName>
    <definedName name="西区">#REF!</definedName>
    <definedName name="西脇市">#REF!</definedName>
    <definedName name="赤穂郡">#REF!</definedName>
    <definedName name="赤穂市">#REF!</definedName>
    <definedName name="川西市">#REF!</definedName>
    <definedName name="川辺郡">#REF!</definedName>
    <definedName name="選択">データ!$AI$2:$AI$3</definedName>
    <definedName name="選抜方法">データ!$AK$2:$AK$4</definedName>
    <definedName name="相生市">#REF!</definedName>
    <definedName name="卒業">データ!$F$5:$F$9</definedName>
    <definedName name="多可郡">#REF!</definedName>
    <definedName name="丹波市">#REF!</definedName>
    <definedName name="丹波篠山市">#REF!</definedName>
    <definedName name="淡路市">#REF!</definedName>
    <definedName name="男性１" localSheetId="7">[1]データ!$S$3</definedName>
    <definedName name="男性１" localSheetId="25">[1]データ!$S$3</definedName>
    <definedName name="男性１" localSheetId="27">[1]データ!$S$3</definedName>
    <definedName name="男性１" localSheetId="29">[1]データ!$S$3</definedName>
    <definedName name="男性１" localSheetId="9">[1]データ!$S$3</definedName>
    <definedName name="男性１" localSheetId="11">[1]データ!$S$3</definedName>
    <definedName name="男性１" localSheetId="13">[1]データ!$S$3</definedName>
    <definedName name="男性１" localSheetId="15">[1]データ!$S$3</definedName>
    <definedName name="男性１" localSheetId="17">[1]データ!$S$3</definedName>
    <definedName name="男性１" localSheetId="19">[1]データ!$S$3</definedName>
    <definedName name="男性１" localSheetId="21">[1]データ!$S$3</definedName>
    <definedName name="男性１" localSheetId="23">[1]データ!$S$3</definedName>
    <definedName name="男性１">データ!$S$3</definedName>
    <definedName name="男性２">データ!$T$3</definedName>
    <definedName name="中央区">#REF!</definedName>
    <definedName name="朝来市">#REF!</definedName>
    <definedName name="長田区">#REF!</definedName>
    <definedName name="東灘区">#REF!</definedName>
    <definedName name="灘区">#REF!</definedName>
    <definedName name="南あわじ市">#REF!</definedName>
    <definedName name="尼崎市">#REF!</definedName>
    <definedName name="日">データ!$P$2:$P$33</definedName>
    <definedName name="入学">データ!$E$5:$E$9</definedName>
    <definedName name="年">データ!$N$2:$N$9</definedName>
    <definedName name="年選択">データ!$E$13:$E$14</definedName>
    <definedName name="美方郡">#REF!</definedName>
    <definedName name="姫路市">#REF!</definedName>
    <definedName name="兵庫区">#REF!</definedName>
    <definedName name="平成13年">データ!$O$2:$O$14</definedName>
    <definedName name="平成14年">データ!$O$2:$O$14</definedName>
    <definedName name="平成15年">データ!$O$2:$O$14</definedName>
    <definedName name="平成16年">データ!$O$2:$O$5</definedName>
    <definedName name="宝塚市">#REF!</definedName>
    <definedName name="豊岡市">#REF!</definedName>
    <definedName name="北区">#REF!</definedName>
    <definedName name="明石市">#REF!</definedName>
    <definedName name="揖保郡">#REF!</definedName>
    <definedName name="養父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E6" i="5"/>
  <c r="G50" i="106"/>
  <c r="E50" i="106"/>
  <c r="C50" i="106"/>
  <c r="AC3" i="5"/>
  <c r="AD3" i="5"/>
  <c r="AC4" i="5"/>
  <c r="AD4" i="5"/>
  <c r="AC5" i="5"/>
  <c r="AE5" i="5" s="1"/>
  <c r="AD5" i="5"/>
  <c r="AC6" i="5"/>
  <c r="AD6" i="5"/>
  <c r="AC7" i="5"/>
  <c r="AE7" i="5" s="1"/>
  <c r="AD7" i="5"/>
  <c r="AC8" i="5"/>
  <c r="AE8" i="5" s="1"/>
  <c r="AD8" i="5"/>
  <c r="AC9" i="5"/>
  <c r="AD9" i="5"/>
  <c r="AC10" i="5"/>
  <c r="AE10" i="5" s="1"/>
  <c r="AD10" i="5"/>
  <c r="AC11" i="5"/>
  <c r="AE11" i="5" s="1"/>
  <c r="AD11" i="5"/>
  <c r="AC12" i="5"/>
  <c r="AD12" i="5"/>
  <c r="AC13" i="5"/>
  <c r="AE13" i="5" s="1"/>
  <c r="AD13" i="5"/>
  <c r="AD2" i="5"/>
  <c r="AC2" i="5"/>
  <c r="AE2" i="5" s="1"/>
  <c r="AE3" i="5" l="1"/>
  <c r="W3" i="5"/>
  <c r="W4" i="5"/>
  <c r="W5" i="5"/>
  <c r="W6" i="5"/>
  <c r="W7" i="5"/>
  <c r="W8" i="5"/>
  <c r="W9" i="5"/>
  <c r="W10" i="5"/>
  <c r="W11" i="5"/>
  <c r="W12" i="5"/>
  <c r="W13" i="5"/>
  <c r="V13" i="5"/>
  <c r="V12" i="5"/>
  <c r="V11" i="5"/>
  <c r="V10" i="5"/>
  <c r="V9" i="5"/>
  <c r="V8" i="5"/>
  <c r="V7" i="5"/>
  <c r="V6" i="5"/>
  <c r="V5" i="5"/>
  <c r="V4" i="5"/>
  <c r="V3" i="5"/>
  <c r="W2" i="5"/>
  <c r="V2" i="5"/>
  <c r="R19" i="143"/>
  <c r="R17" i="143"/>
  <c r="X5" i="143"/>
  <c r="V25" i="142"/>
  <c r="G26" i="142"/>
  <c r="G25" i="142"/>
  <c r="U17" i="142"/>
  <c r="U15" i="142"/>
  <c r="W5" i="142"/>
  <c r="V25" i="141"/>
  <c r="G26" i="141"/>
  <c r="G25" i="141"/>
  <c r="U17" i="141"/>
  <c r="U15" i="141"/>
  <c r="W5" i="141"/>
  <c r="V25" i="140"/>
  <c r="G26" i="140"/>
  <c r="G25" i="140"/>
  <c r="U17" i="140"/>
  <c r="U15" i="140"/>
  <c r="W5" i="140"/>
  <c r="V25" i="139"/>
  <c r="G26" i="139"/>
  <c r="G25" i="139"/>
  <c r="U17" i="139"/>
  <c r="U15" i="139"/>
  <c r="W5" i="139"/>
  <c r="V25" i="138"/>
  <c r="G26" i="138"/>
  <c r="G25" i="138"/>
  <c r="U17" i="138"/>
  <c r="U15" i="138"/>
  <c r="W5" i="138"/>
  <c r="V25" i="137"/>
  <c r="G26" i="137"/>
  <c r="G25" i="137"/>
  <c r="U17" i="137"/>
  <c r="U15" i="137"/>
  <c r="W5" i="137"/>
  <c r="V25" i="136"/>
  <c r="G26" i="136"/>
  <c r="G25" i="136"/>
  <c r="U17" i="136"/>
  <c r="U15" i="136"/>
  <c r="W5" i="136"/>
  <c r="V25" i="135"/>
  <c r="G26" i="135"/>
  <c r="G25" i="135"/>
  <c r="U17" i="135"/>
  <c r="U15" i="135"/>
  <c r="W5" i="135"/>
  <c r="V25" i="134"/>
  <c r="G26" i="134"/>
  <c r="G25" i="134"/>
  <c r="U17" i="134"/>
  <c r="U15" i="134"/>
  <c r="W5" i="134"/>
  <c r="V25" i="133"/>
  <c r="G26" i="133"/>
  <c r="G25" i="133"/>
  <c r="U17" i="133"/>
  <c r="U15" i="133"/>
  <c r="W5" i="133"/>
  <c r="V25" i="107"/>
  <c r="G26" i="107"/>
  <c r="G25" i="107"/>
  <c r="G26" i="132"/>
  <c r="V25" i="132"/>
  <c r="G25" i="132"/>
  <c r="U17" i="132"/>
  <c r="U15" i="132"/>
  <c r="W5" i="132"/>
  <c r="X14" i="131"/>
  <c r="T14" i="131"/>
  <c r="F14" i="131"/>
  <c r="F13" i="131"/>
  <c r="AB10" i="131"/>
  <c r="U10" i="131"/>
  <c r="N10" i="131"/>
  <c r="J12" i="131"/>
  <c r="J11" i="131"/>
  <c r="J10" i="131"/>
  <c r="J9" i="131"/>
  <c r="T42" i="131"/>
  <c r="T40" i="131"/>
  <c r="D38" i="131"/>
  <c r="P19" i="131"/>
  <c r="P16" i="131"/>
  <c r="T14" i="130"/>
  <c r="X14" i="130"/>
  <c r="F14" i="130"/>
  <c r="F13" i="130"/>
  <c r="AB10" i="130"/>
  <c r="U10" i="130"/>
  <c r="N10" i="130"/>
  <c r="J12" i="130"/>
  <c r="J11" i="130"/>
  <c r="J10" i="130"/>
  <c r="J9" i="130"/>
  <c r="T42" i="130"/>
  <c r="T40" i="130"/>
  <c r="D38" i="130"/>
  <c r="P19" i="130"/>
  <c r="P16" i="130"/>
  <c r="X14" i="129"/>
  <c r="T14" i="129"/>
  <c r="F14" i="129"/>
  <c r="F13" i="129"/>
  <c r="AB10" i="129"/>
  <c r="U10" i="129"/>
  <c r="N10" i="129"/>
  <c r="J12" i="129"/>
  <c r="J11" i="129"/>
  <c r="J10" i="129"/>
  <c r="J9" i="129"/>
  <c r="T42" i="129"/>
  <c r="T40" i="129"/>
  <c r="D38" i="129"/>
  <c r="P19" i="129"/>
  <c r="P16" i="129"/>
  <c r="X14" i="128"/>
  <c r="T14" i="128"/>
  <c r="F14" i="128"/>
  <c r="F13" i="128"/>
  <c r="AB10" i="128"/>
  <c r="U10" i="128"/>
  <c r="N10" i="128"/>
  <c r="J12" i="128"/>
  <c r="J11" i="128"/>
  <c r="J10" i="128"/>
  <c r="J9" i="128"/>
  <c r="T42" i="128"/>
  <c r="T40" i="128"/>
  <c r="D38" i="128"/>
  <c r="P19" i="128"/>
  <c r="P16" i="128"/>
  <c r="X14" i="127"/>
  <c r="T14" i="127"/>
  <c r="F14" i="127"/>
  <c r="F13" i="127"/>
  <c r="AB10" i="127"/>
  <c r="U10" i="127"/>
  <c r="N10" i="127"/>
  <c r="J12" i="127"/>
  <c r="J11" i="127"/>
  <c r="J10" i="127"/>
  <c r="J9" i="127"/>
  <c r="T42" i="127"/>
  <c r="T40" i="127"/>
  <c r="D38" i="127"/>
  <c r="P19" i="127"/>
  <c r="P16" i="127"/>
  <c r="X14" i="125"/>
  <c r="X14" i="126"/>
  <c r="T14" i="126"/>
  <c r="F14" i="126"/>
  <c r="F13" i="126"/>
  <c r="AB10" i="126"/>
  <c r="U10" i="126"/>
  <c r="N10" i="126"/>
  <c r="J12" i="126"/>
  <c r="J11" i="126"/>
  <c r="J10" i="126"/>
  <c r="J9" i="126"/>
  <c r="T42" i="126"/>
  <c r="T40" i="126"/>
  <c r="D38" i="126"/>
  <c r="P19" i="126"/>
  <c r="P16" i="126"/>
  <c r="T14" i="125"/>
  <c r="F13" i="125"/>
  <c r="F14" i="125"/>
  <c r="AB10" i="125"/>
  <c r="U10" i="125"/>
  <c r="N10" i="125"/>
  <c r="J12" i="125"/>
  <c r="J11" i="125"/>
  <c r="J10" i="125"/>
  <c r="J9" i="125"/>
  <c r="T42" i="125"/>
  <c r="T40" i="125"/>
  <c r="D38" i="125"/>
  <c r="P19" i="125"/>
  <c r="P16" i="125"/>
  <c r="X14" i="124"/>
  <c r="T14" i="124"/>
  <c r="F14" i="124"/>
  <c r="F13" i="124"/>
  <c r="AB10" i="124"/>
  <c r="U10" i="124"/>
  <c r="N10" i="124"/>
  <c r="J12" i="124"/>
  <c r="J11" i="124"/>
  <c r="J10" i="124"/>
  <c r="J9" i="124"/>
  <c r="T42" i="124"/>
  <c r="T40" i="124"/>
  <c r="D38" i="124"/>
  <c r="P19" i="124"/>
  <c r="P16" i="124"/>
  <c r="X14" i="123"/>
  <c r="T14" i="123"/>
  <c r="F14" i="123"/>
  <c r="F13" i="123"/>
  <c r="AB10" i="123"/>
  <c r="U10" i="123"/>
  <c r="N10" i="123"/>
  <c r="J12" i="123"/>
  <c r="J11" i="123"/>
  <c r="J10" i="123"/>
  <c r="J9" i="123"/>
  <c r="T42" i="123"/>
  <c r="T40" i="123"/>
  <c r="D38" i="123"/>
  <c r="P19" i="123"/>
  <c r="P16" i="123"/>
  <c r="X14" i="122"/>
  <c r="T14" i="122"/>
  <c r="F14" i="122"/>
  <c r="F13" i="122"/>
  <c r="AB10" i="122"/>
  <c r="U10" i="122"/>
  <c r="N10" i="122"/>
  <c r="J12" i="122"/>
  <c r="J11" i="122"/>
  <c r="J10" i="122"/>
  <c r="J9" i="122"/>
  <c r="T42" i="122"/>
  <c r="T40" i="122"/>
  <c r="D38" i="122"/>
  <c r="P19" i="122"/>
  <c r="P16" i="122"/>
  <c r="X14" i="121"/>
  <c r="T14" i="121"/>
  <c r="F14" i="121"/>
  <c r="F13" i="121"/>
  <c r="AB10" i="121"/>
  <c r="U10" i="121"/>
  <c r="N10" i="121"/>
  <c r="J12" i="121"/>
  <c r="J11" i="121"/>
  <c r="J10" i="121"/>
  <c r="J9" i="121"/>
  <c r="T42" i="121"/>
  <c r="T40" i="121"/>
  <c r="D38" i="121"/>
  <c r="P19" i="121"/>
  <c r="P16" i="121"/>
  <c r="J12" i="78"/>
  <c r="J11" i="78"/>
  <c r="J10" i="78"/>
  <c r="J9" i="78"/>
  <c r="A30" i="106"/>
  <c r="A4" i="106"/>
  <c r="W5" i="107"/>
  <c r="U15" i="107"/>
  <c r="U17" i="107"/>
  <c r="B10" i="106"/>
  <c r="B37" i="106" s="1"/>
  <c r="B2" i="6"/>
  <c r="AE4" i="5" l="1"/>
  <c r="H1" i="106"/>
  <c r="C42" i="106"/>
  <c r="C44" i="106"/>
  <c r="C46" i="106"/>
  <c r="C48" i="106"/>
  <c r="C40" i="106"/>
  <c r="E42" i="106"/>
  <c r="E44" i="106"/>
  <c r="E46" i="106"/>
  <c r="E48" i="106"/>
  <c r="E40" i="106"/>
  <c r="G42" i="106"/>
  <c r="G44" i="106"/>
  <c r="G46" i="106"/>
  <c r="G48" i="106"/>
  <c r="G40" i="106"/>
  <c r="X5" i="76"/>
  <c r="D38" i="78"/>
  <c r="AE6" i="5" l="1"/>
  <c r="F2" i="5"/>
  <c r="H12" i="143" s="1"/>
  <c r="AE9" i="5" l="1"/>
  <c r="T14" i="78"/>
  <c r="AE12" i="5" l="1"/>
  <c r="AF3" i="5" s="1"/>
  <c r="Z35" i="143" s="1"/>
  <c r="C2" i="5"/>
  <c r="AF10" i="5" l="1"/>
  <c r="J47" i="143" s="1"/>
  <c r="AG7" i="5"/>
  <c r="R41" i="143" s="1"/>
  <c r="AF5" i="5"/>
  <c r="AG5" i="5"/>
  <c r="R38" i="143" s="1"/>
  <c r="AG6" i="5"/>
  <c r="B41" i="143" s="1"/>
  <c r="AG2" i="5"/>
  <c r="B35" i="143" s="1"/>
  <c r="AG8" i="5"/>
  <c r="B44" i="143" s="1"/>
  <c r="AG4" i="5"/>
  <c r="B38" i="143" s="1"/>
  <c r="AG3" i="5"/>
  <c r="R35" i="143" s="1"/>
  <c r="AF4" i="5"/>
  <c r="J38" i="143" s="1"/>
  <c r="AF8" i="5"/>
  <c r="J44" i="143" s="1"/>
  <c r="AF7" i="5"/>
  <c r="Z41" i="143" s="1"/>
  <c r="AF13" i="5"/>
  <c r="Z50" i="143" s="1"/>
  <c r="AF12" i="5"/>
  <c r="J50" i="143" s="1"/>
  <c r="Z38" i="143"/>
  <c r="AG11" i="5"/>
  <c r="R47" i="143" s="1"/>
  <c r="AG12" i="5"/>
  <c r="B50" i="143" s="1"/>
  <c r="AG10" i="5"/>
  <c r="B47" i="143" s="1"/>
  <c r="AF9" i="5"/>
  <c r="Z44" i="143" s="1"/>
  <c r="AF11" i="5"/>
  <c r="Z47" i="143" s="1"/>
  <c r="AF6" i="5"/>
  <c r="J41" i="143" s="1"/>
  <c r="AG9" i="5"/>
  <c r="R44" i="143" s="1"/>
  <c r="AG13" i="5"/>
  <c r="R50" i="143" s="1"/>
  <c r="P19" i="78"/>
  <c r="P16" i="78"/>
  <c r="B10" i="5" l="1"/>
  <c r="D10" i="5" s="1"/>
  <c r="B9" i="5"/>
  <c r="E9" i="5" s="1"/>
  <c r="B8" i="5"/>
  <c r="E8" i="5" s="1"/>
  <c r="B7" i="5"/>
  <c r="E7" i="5" s="1"/>
  <c r="B6" i="5"/>
  <c r="B5" i="5"/>
  <c r="B4" i="5"/>
  <c r="B3" i="5"/>
  <c r="M3" i="5"/>
  <c r="C3" i="5" l="1"/>
  <c r="F3" i="5"/>
  <c r="E13" i="5"/>
  <c r="D9" i="5"/>
  <c r="C5" i="5"/>
  <c r="F8" i="5"/>
  <c r="C4" i="5"/>
  <c r="F7" i="5"/>
  <c r="E14" i="5"/>
  <c r="D6" i="5"/>
  <c r="F9" i="5"/>
  <c r="D8" i="5"/>
  <c r="C6" i="5"/>
  <c r="D3" i="5"/>
  <c r="D4" i="5"/>
  <c r="C8" i="5"/>
  <c r="C9" i="5"/>
  <c r="D5" i="5"/>
  <c r="C10" i="5"/>
  <c r="H12" i="76"/>
  <c r="K2" i="78" l="1"/>
  <c r="K2" i="130"/>
  <c r="K2" i="128"/>
  <c r="K2" i="124"/>
  <c r="K2" i="122"/>
  <c r="K2" i="131"/>
  <c r="K2" i="129"/>
  <c r="K2" i="127"/>
  <c r="K2" i="126"/>
  <c r="K2" i="125"/>
  <c r="K2" i="123"/>
  <c r="K2" i="121"/>
  <c r="T40" i="78"/>
  <c r="N3" i="5"/>
  <c r="M4" i="5" l="1"/>
  <c r="N4" i="5" l="1"/>
  <c r="M5" i="5"/>
  <c r="X14" i="78"/>
  <c r="M6" i="5" l="1"/>
  <c r="N5" i="5"/>
  <c r="M7" i="5" l="1"/>
  <c r="N6" i="5"/>
  <c r="M8" i="5" l="1"/>
  <c r="N7" i="5"/>
  <c r="S26" i="13"/>
  <c r="R26" i="13"/>
  <c r="S25" i="13"/>
  <c r="R25" i="13"/>
  <c r="S24" i="13"/>
  <c r="R24" i="13"/>
  <c r="S23" i="13"/>
  <c r="R23" i="13"/>
  <c r="S22" i="13"/>
  <c r="R22" i="13"/>
  <c r="S21" i="13"/>
  <c r="R21" i="13"/>
  <c r="S20" i="13"/>
  <c r="R20" i="13"/>
  <c r="S19" i="13"/>
  <c r="R19" i="13"/>
  <c r="S18" i="13"/>
  <c r="R18" i="13"/>
  <c r="S17" i="13"/>
  <c r="R17" i="13"/>
  <c r="S16" i="13"/>
  <c r="R16" i="13"/>
  <c r="S15" i="13"/>
  <c r="R15" i="13"/>
  <c r="X2" i="5"/>
  <c r="AB10" i="78"/>
  <c r="U10" i="78"/>
  <c r="T42" i="78"/>
  <c r="N10" i="78"/>
  <c r="F14" i="78"/>
  <c r="F13" i="78"/>
  <c r="R19" i="76"/>
  <c r="R17" i="76"/>
  <c r="M9" i="5" l="1"/>
  <c r="N8" i="5"/>
  <c r="X3" i="5"/>
  <c r="X4" i="5" s="1"/>
  <c r="M10" i="5" l="1"/>
  <c r="M11" i="5" s="1"/>
  <c r="M12" i="5" s="1"/>
  <c r="M13" i="5" s="1"/>
  <c r="M14" i="5" s="1"/>
  <c r="N9" i="5"/>
  <c r="X5" i="5"/>
  <c r="X6" i="5" l="1"/>
  <c r="X7" i="5" l="1"/>
  <c r="X8" i="5" l="1"/>
  <c r="X9" i="5" l="1"/>
  <c r="X10" i="5"/>
  <c r="X11" i="5" l="1"/>
  <c r="X12" i="5" l="1"/>
  <c r="X13" i="5" l="1"/>
  <c r="Z10" i="5" l="1"/>
  <c r="Z2" i="5"/>
  <c r="Z3" i="5"/>
  <c r="Z4" i="5"/>
  <c r="Z6" i="5"/>
  <c r="Z5" i="5"/>
  <c r="Y2" i="5"/>
  <c r="Z7" i="5"/>
  <c r="Y7" i="5"/>
  <c r="Y6" i="5"/>
  <c r="Y4" i="5"/>
  <c r="Y5" i="5"/>
  <c r="Z9" i="5"/>
  <c r="Y3" i="5"/>
  <c r="Y8" i="5"/>
  <c r="Y9" i="5"/>
  <c r="Z8" i="5"/>
  <c r="Y13" i="5"/>
  <c r="Y12" i="5"/>
  <c r="Z11" i="5"/>
  <c r="Z13" i="5"/>
  <c r="Z12" i="5"/>
  <c r="Y11" i="5"/>
  <c r="Y10" i="5"/>
  <c r="R47" i="76" l="1"/>
  <c r="Z44" i="76"/>
  <c r="Z38" i="76"/>
  <c r="J41" i="76"/>
  <c r="R41" i="76"/>
  <c r="R38" i="76"/>
  <c r="B38" i="76"/>
  <c r="B35" i="76"/>
  <c r="J47" i="76"/>
  <c r="B50" i="76"/>
  <c r="Z50" i="76"/>
  <c r="Z35" i="76"/>
  <c r="Z47" i="76"/>
  <c r="R50" i="76"/>
  <c r="J50" i="76"/>
  <c r="B44" i="76"/>
  <c r="J44" i="76"/>
  <c r="R44" i="76"/>
  <c r="J38" i="76"/>
  <c r="Z41" i="76"/>
  <c r="J35" i="76"/>
  <c r="B41" i="76"/>
  <c r="R35" i="76"/>
  <c r="B47" i="76"/>
  <c r="AF2" i="5" l="1"/>
  <c r="J35" i="143" s="1"/>
</calcChain>
</file>

<file path=xl/sharedStrings.xml><?xml version="1.0" encoding="utf-8"?>
<sst xmlns="http://schemas.openxmlformats.org/spreadsheetml/2006/main" count="2698" uniqueCount="288">
  <si>
    <t>フリガナ</t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</si>
  <si>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</si>
  <si>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</si>
  <si>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</si>
  <si>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</si>
  <si>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</si>
  <si>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</si>
  <si>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学年</t>
    <rPh sb="0" eb="2">
      <t>ガクネン</t>
    </rPh>
    <phoneticPr fontId="2"/>
  </si>
  <si>
    <t>欠席日数</t>
    <rPh sb="0" eb="2">
      <t>ケッセキ</t>
    </rPh>
    <rPh sb="2" eb="4">
      <t>ニッスウ</t>
    </rPh>
    <phoneticPr fontId="2"/>
  </si>
  <si>
    <t>(1)</t>
    <phoneticPr fontId="2"/>
  </si>
  <si>
    <t>学科名</t>
    <rPh sb="0" eb="2">
      <t>ガッカ</t>
    </rPh>
    <rPh sb="2" eb="3">
      <t>メイ</t>
    </rPh>
    <phoneticPr fontId="2"/>
  </si>
  <si>
    <t>種別</t>
    <rPh sb="0" eb="2">
      <t>シュベツ</t>
    </rPh>
    <phoneticPr fontId="2"/>
  </si>
  <si>
    <t>中学校名</t>
    <rPh sb="0" eb="3">
      <t>チュウガッコウ</t>
    </rPh>
    <rPh sb="3" eb="4">
      <t>メイ</t>
    </rPh>
    <phoneticPr fontId="3"/>
  </si>
  <si>
    <t>卒　業</t>
    <rPh sb="0" eb="1">
      <t>ソツ</t>
    </rPh>
    <rPh sb="2" eb="3">
      <t>ギョウ</t>
    </rPh>
    <phoneticPr fontId="2"/>
  </si>
  <si>
    <t>校長名</t>
    <rPh sb="0" eb="2">
      <t>コウチョウ</t>
    </rPh>
    <rPh sb="2" eb="3">
      <t>メイ</t>
    </rPh>
    <phoneticPr fontId="3"/>
  </si>
  <si>
    <t>卒業見込</t>
    <rPh sb="0" eb="1">
      <t>ソツ</t>
    </rPh>
    <rPh sb="1" eb="2">
      <t>ギョウ</t>
    </rPh>
    <rPh sb="2" eb="4">
      <t>ミコ</t>
    </rPh>
    <phoneticPr fontId="2"/>
  </si>
  <si>
    <t>記</t>
    <rPh sb="0" eb="1">
      <t>キ</t>
    </rPh>
    <phoneticPr fontId="2"/>
  </si>
  <si>
    <t>男・女</t>
    <rPh sb="0" eb="1">
      <t>オトコ</t>
    </rPh>
    <rPh sb="2" eb="3">
      <t>オンナ</t>
    </rPh>
    <phoneticPr fontId="2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</si>
  <si>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</si>
  <si>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</si>
  <si>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</si>
  <si>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性別</t>
    <rPh sb="0" eb="2">
      <t>セイベツ</t>
    </rPh>
    <phoneticPr fontId="8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</si>
  <si>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</si>
  <si>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</si>
  <si>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</si>
  <si>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</si>
  <si>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</si>
  <si>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</si>
  <si>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高専　太郎</t>
    <rPh sb="0" eb="2">
      <t>コウセン</t>
    </rPh>
    <rPh sb="3" eb="5">
      <t>タロウ</t>
    </rPh>
    <phoneticPr fontId="8"/>
  </si>
  <si>
    <t>男</t>
    <rPh sb="0" eb="1">
      <t>オトコ</t>
    </rPh>
    <phoneticPr fontId="8"/>
  </si>
  <si>
    <t>&lt;----- 直接入力してください -----&gt;</t>
    <rPh sb="7" eb="9">
      <t>チョクセツ</t>
    </rPh>
    <rPh sb="9" eb="11">
      <t>ニュウリョク</t>
    </rPh>
    <phoneticPr fontId="8"/>
  </si>
  <si>
    <t xml:space="preserve"> 4 月</t>
    <rPh sb="3" eb="4">
      <t>ガツ</t>
    </rPh>
    <phoneticPr fontId="2"/>
  </si>
  <si>
    <t xml:space="preserve"> 5 月</t>
    <rPh sb="3" eb="4">
      <t>ガツ</t>
    </rPh>
    <phoneticPr fontId="2"/>
  </si>
  <si>
    <t xml:space="preserve"> 6 月</t>
    <rPh sb="3" eb="4">
      <t>ガツ</t>
    </rPh>
    <phoneticPr fontId="2"/>
  </si>
  <si>
    <t xml:space="preserve"> 7 月</t>
    <rPh sb="3" eb="4">
      <t>ガツ</t>
    </rPh>
    <phoneticPr fontId="2"/>
  </si>
  <si>
    <t xml:space="preserve"> 8 月</t>
    <rPh sb="3" eb="4">
      <t>ガツ</t>
    </rPh>
    <phoneticPr fontId="2"/>
  </si>
  <si>
    <t xml:space="preserve"> 9 月</t>
    <rPh sb="3" eb="4">
      <t>ガツ</t>
    </rPh>
    <phoneticPr fontId="2"/>
  </si>
  <si>
    <t xml:space="preserve"> 10 月</t>
    <rPh sb="4" eb="5">
      <t>ガツ</t>
    </rPh>
    <phoneticPr fontId="2"/>
  </si>
  <si>
    <t xml:space="preserve"> 11 月</t>
    <rPh sb="4" eb="5">
      <t>ガツ</t>
    </rPh>
    <phoneticPr fontId="2"/>
  </si>
  <si>
    <t xml:space="preserve"> 12 月</t>
    <rPh sb="4" eb="5">
      <t>ガツ</t>
    </rPh>
    <phoneticPr fontId="2"/>
  </si>
  <si>
    <t xml:space="preserve"> </t>
    <phoneticPr fontId="2"/>
  </si>
  <si>
    <t xml:space="preserve"> 1 月</t>
    <rPh sb="3" eb="4">
      <t>ガツ</t>
    </rPh>
    <phoneticPr fontId="2"/>
  </si>
  <si>
    <t xml:space="preserve"> 2 月</t>
    <rPh sb="3" eb="4">
      <t>ガツ</t>
    </rPh>
    <phoneticPr fontId="2"/>
  </si>
  <si>
    <t xml:space="preserve"> 3 月</t>
    <rPh sb="3" eb="4">
      <t>ガツ</t>
    </rPh>
    <phoneticPr fontId="2"/>
  </si>
  <si>
    <t xml:space="preserve"> 1 日</t>
    <rPh sb="3" eb="4">
      <t>ニチ</t>
    </rPh>
    <phoneticPr fontId="2"/>
  </si>
  <si>
    <t xml:space="preserve"> 2 日</t>
    <rPh sb="3" eb="4">
      <t>ニチ</t>
    </rPh>
    <phoneticPr fontId="2"/>
  </si>
  <si>
    <t xml:space="preserve"> 3 日</t>
    <rPh sb="3" eb="4">
      <t>ニチ</t>
    </rPh>
    <phoneticPr fontId="2"/>
  </si>
  <si>
    <t xml:space="preserve"> 4 日</t>
    <rPh sb="3" eb="4">
      <t>ニチ</t>
    </rPh>
    <phoneticPr fontId="2"/>
  </si>
  <si>
    <t xml:space="preserve"> 5 日</t>
    <rPh sb="3" eb="4">
      <t>ニチ</t>
    </rPh>
    <phoneticPr fontId="2"/>
  </si>
  <si>
    <t xml:space="preserve"> 6 日</t>
    <rPh sb="3" eb="4">
      <t>ニチ</t>
    </rPh>
    <phoneticPr fontId="2"/>
  </si>
  <si>
    <t xml:space="preserve"> 7 日</t>
    <rPh sb="3" eb="4">
      <t>ニチ</t>
    </rPh>
    <phoneticPr fontId="2"/>
  </si>
  <si>
    <t xml:space="preserve"> 8 日</t>
    <rPh sb="3" eb="4">
      <t>ニチ</t>
    </rPh>
    <phoneticPr fontId="2"/>
  </si>
  <si>
    <t xml:space="preserve"> 9 日</t>
    <rPh sb="3" eb="4">
      <t>ニチ</t>
    </rPh>
    <phoneticPr fontId="2"/>
  </si>
  <si>
    <t xml:space="preserve"> 10 日</t>
    <rPh sb="4" eb="5">
      <t>ニチ</t>
    </rPh>
    <phoneticPr fontId="2"/>
  </si>
  <si>
    <t xml:space="preserve"> 11 日</t>
    <rPh sb="4" eb="5">
      <t>ニチ</t>
    </rPh>
    <phoneticPr fontId="2"/>
  </si>
  <si>
    <t xml:space="preserve"> 12 日</t>
    <rPh sb="4" eb="5">
      <t>ニチ</t>
    </rPh>
    <phoneticPr fontId="2"/>
  </si>
  <si>
    <t xml:space="preserve"> 13 日</t>
    <rPh sb="4" eb="5">
      <t>ニチ</t>
    </rPh>
    <phoneticPr fontId="2"/>
  </si>
  <si>
    <t xml:space="preserve"> 14 日</t>
    <rPh sb="4" eb="5">
      <t>ニチ</t>
    </rPh>
    <phoneticPr fontId="2"/>
  </si>
  <si>
    <t xml:space="preserve"> 15 日</t>
    <rPh sb="4" eb="5">
      <t>ニチ</t>
    </rPh>
    <phoneticPr fontId="2"/>
  </si>
  <si>
    <t xml:space="preserve"> 16 日</t>
    <rPh sb="4" eb="5">
      <t>ニチ</t>
    </rPh>
    <phoneticPr fontId="2"/>
  </si>
  <si>
    <t xml:space="preserve"> 17 日</t>
    <rPh sb="4" eb="5">
      <t>ニチ</t>
    </rPh>
    <phoneticPr fontId="2"/>
  </si>
  <si>
    <t xml:space="preserve"> 18 日</t>
    <rPh sb="4" eb="5">
      <t>ニチ</t>
    </rPh>
    <phoneticPr fontId="2"/>
  </si>
  <si>
    <t xml:space="preserve"> 19 日</t>
    <rPh sb="4" eb="5">
      <t>ニチ</t>
    </rPh>
    <phoneticPr fontId="2"/>
  </si>
  <si>
    <t xml:space="preserve"> 20 日</t>
    <rPh sb="4" eb="5">
      <t>ニチ</t>
    </rPh>
    <phoneticPr fontId="2"/>
  </si>
  <si>
    <t xml:space="preserve"> 21 日</t>
    <rPh sb="4" eb="5">
      <t>ニチ</t>
    </rPh>
    <phoneticPr fontId="2"/>
  </si>
  <si>
    <t xml:space="preserve"> 22 日</t>
    <rPh sb="4" eb="5">
      <t>ニチ</t>
    </rPh>
    <phoneticPr fontId="2"/>
  </si>
  <si>
    <t xml:space="preserve"> 23 日</t>
    <rPh sb="4" eb="5">
      <t>ニチ</t>
    </rPh>
    <phoneticPr fontId="2"/>
  </si>
  <si>
    <t xml:space="preserve"> 24 日</t>
    <rPh sb="4" eb="5">
      <t>ニチ</t>
    </rPh>
    <phoneticPr fontId="2"/>
  </si>
  <si>
    <t xml:space="preserve"> 25 日</t>
    <rPh sb="4" eb="5">
      <t>ニチ</t>
    </rPh>
    <phoneticPr fontId="2"/>
  </si>
  <si>
    <t xml:space="preserve"> 26 日</t>
    <rPh sb="4" eb="5">
      <t>ニチ</t>
    </rPh>
    <phoneticPr fontId="2"/>
  </si>
  <si>
    <t xml:space="preserve"> 27 日</t>
    <rPh sb="4" eb="5">
      <t>ニチ</t>
    </rPh>
    <phoneticPr fontId="2"/>
  </si>
  <si>
    <t xml:space="preserve"> 28 日</t>
    <rPh sb="4" eb="5">
      <t>ニチ</t>
    </rPh>
    <phoneticPr fontId="2"/>
  </si>
  <si>
    <t xml:space="preserve"> 29 日</t>
    <rPh sb="4" eb="5">
      <t>ニチ</t>
    </rPh>
    <phoneticPr fontId="2"/>
  </si>
  <si>
    <t xml:space="preserve"> 30 日</t>
    <rPh sb="4" eb="5">
      <t>ニチ</t>
    </rPh>
    <phoneticPr fontId="2"/>
  </si>
  <si>
    <t xml:space="preserve"> 31 日</t>
    <rPh sb="4" eb="5">
      <t>ニチ</t>
    </rPh>
    <phoneticPr fontId="2"/>
  </si>
  <si>
    <t>書類作成日</t>
    <rPh sb="0" eb="2">
      <t>ショルイ</t>
    </rPh>
    <rPh sb="2" eb="4">
      <t>サクセイ</t>
    </rPh>
    <rPh sb="4" eb="5">
      <t>ビ</t>
    </rPh>
    <phoneticPr fontId="3"/>
  </si>
  <si>
    <r>
      <rPr>
        <sz val="14"/>
        <color indexed="8"/>
        <rFont val="ＭＳ Ｐゴシック"/>
        <family val="3"/>
        <charset val="128"/>
      </rPr>
      <t>㊚</t>
    </r>
    <r>
      <rPr>
        <sz val="11"/>
        <color theme="1"/>
        <rFont val="ＭＳ Ｐゴシック"/>
        <family val="3"/>
        <charset val="128"/>
        <scheme val="minor"/>
      </rPr>
      <t>・女</t>
    </r>
    <rPh sb="2" eb="3">
      <t>オンナ</t>
    </rPh>
    <phoneticPr fontId="2"/>
  </si>
  <si>
    <r>
      <t>男・</t>
    </r>
    <r>
      <rPr>
        <sz val="14"/>
        <color indexed="8"/>
        <rFont val="ＭＳ Ｐゴシック"/>
        <family val="3"/>
        <charset val="128"/>
      </rPr>
      <t>㊛</t>
    </r>
    <rPh sb="0" eb="1">
      <t>オトコ</t>
    </rPh>
    <phoneticPr fontId="2"/>
  </si>
  <si>
    <t>フリガナ</t>
    <phoneticPr fontId="8"/>
  </si>
  <si>
    <t>コウセン　タロウ</t>
    <phoneticPr fontId="8"/>
  </si>
  <si>
    <t>シート名</t>
    <rPh sb="3" eb="4">
      <t>メイ</t>
    </rPh>
    <phoneticPr fontId="8"/>
  </si>
  <si>
    <t>年度２</t>
    <rPh sb="0" eb="2">
      <t>ネンド</t>
    </rPh>
    <phoneticPr fontId="2"/>
  </si>
  <si>
    <t>【説明】
枠の上でマウスを左クリックすると，月日が選択できます。ここで書類作成日を入力すると，すべての調査書，推薦書に作成日が自動挿入されます。</t>
    <rPh sb="5" eb="6">
      <t>ワク</t>
    </rPh>
    <rPh sb="7" eb="8">
      <t>ウエ</t>
    </rPh>
    <rPh sb="13" eb="14">
      <t>ヒダリ</t>
    </rPh>
    <rPh sb="22" eb="23">
      <t>ツキ</t>
    </rPh>
    <rPh sb="23" eb="24">
      <t>ニチ</t>
    </rPh>
    <rPh sb="25" eb="27">
      <t>センタク</t>
    </rPh>
    <rPh sb="35" eb="37">
      <t>ショルイ</t>
    </rPh>
    <rPh sb="37" eb="39">
      <t>サクセイ</t>
    </rPh>
    <rPh sb="39" eb="40">
      <t>ビ</t>
    </rPh>
    <rPh sb="41" eb="43">
      <t>ニュウリョク</t>
    </rPh>
    <rPh sb="51" eb="54">
      <t>チョウサショ</t>
    </rPh>
    <rPh sb="55" eb="57">
      <t>スイセン</t>
    </rPh>
    <rPh sb="57" eb="58">
      <t>ショ</t>
    </rPh>
    <rPh sb="59" eb="61">
      <t>サクセイ</t>
    </rPh>
    <rPh sb="61" eb="62">
      <t>ビ</t>
    </rPh>
    <rPh sb="63" eb="65">
      <t>ジドウ</t>
    </rPh>
    <rPh sb="65" eb="67">
      <t>ソウニュウ</t>
    </rPh>
    <phoneticPr fontId="3"/>
  </si>
  <si>
    <t>　（例）　高専　太郎</t>
    <rPh sb="2" eb="3">
      <t>レイ</t>
    </rPh>
    <rPh sb="5" eb="7">
      <t>コウセン</t>
    </rPh>
    <rPh sb="8" eb="10">
      <t>タロウ</t>
    </rPh>
    <phoneticPr fontId="3"/>
  </si>
  <si>
    <t>【基礎データの入力シート】</t>
    <rPh sb="1" eb="3">
      <t>キソ</t>
    </rPh>
    <rPh sb="7" eb="9">
      <t>ニュウリョク</t>
    </rPh>
    <phoneticPr fontId="3"/>
  </si>
  <si>
    <t>　（例）　神戸市立神戸第一中学校</t>
    <rPh sb="2" eb="3">
      <t>レイ</t>
    </rPh>
    <rPh sb="5" eb="7">
      <t>コウベ</t>
    </rPh>
    <rPh sb="7" eb="9">
      <t>イチリツ</t>
    </rPh>
    <rPh sb="9" eb="11">
      <t>コウベ</t>
    </rPh>
    <rPh sb="11" eb="13">
      <t>ダイイチ</t>
    </rPh>
    <rPh sb="13" eb="16">
      <t>チュウガッコウ</t>
    </rPh>
    <phoneticPr fontId="3"/>
  </si>
  <si>
    <t>名　　　前</t>
    <rPh sb="0" eb="1">
      <t>ナ</t>
    </rPh>
    <rPh sb="4" eb="5">
      <t>マエ</t>
    </rPh>
    <phoneticPr fontId="8"/>
  </si>
  <si>
    <t>○</t>
    <phoneticPr fontId="2"/>
  </si>
  <si>
    <r>
      <t>生 年</t>
    </r>
    <r>
      <rPr>
        <sz val="10"/>
        <color indexed="8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>月</t>
    </r>
    <r>
      <rPr>
        <sz val="10"/>
        <color indexed="8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>日</t>
    </r>
    <rPh sb="0" eb="1">
      <t>セイ</t>
    </rPh>
    <rPh sb="2" eb="3">
      <t>ネン</t>
    </rPh>
    <rPh sb="4" eb="5">
      <t>ツキ</t>
    </rPh>
    <rPh sb="6" eb="7">
      <t>ヒ</t>
    </rPh>
    <phoneticPr fontId="8"/>
  </si>
  <si>
    <t>【注意】
中学校の基礎データを入力します。中学校名や校長名がすべてのシートの必要箇所に自動的に書き込まれます。</t>
    <rPh sb="1" eb="3">
      <t>チュウイ</t>
    </rPh>
    <rPh sb="5" eb="8">
      <t>チュウガッコウ</t>
    </rPh>
    <rPh sb="9" eb="11">
      <t>キソ</t>
    </rPh>
    <rPh sb="15" eb="17">
      <t>ニュウリョク</t>
    </rPh>
    <rPh sb="21" eb="24">
      <t>チュウガッコウ</t>
    </rPh>
    <rPh sb="24" eb="25">
      <t>メイ</t>
    </rPh>
    <rPh sb="26" eb="28">
      <t>コウチョウ</t>
    </rPh>
    <rPh sb="28" eb="29">
      <t>メイ</t>
    </rPh>
    <rPh sb="38" eb="40">
      <t>ヒツヨウ</t>
    </rPh>
    <rPh sb="40" eb="42">
      <t>カショ</t>
    </rPh>
    <rPh sb="43" eb="46">
      <t>ジドウテキ</t>
    </rPh>
    <rPh sb="47" eb="48">
      <t>カ</t>
    </rPh>
    <rPh sb="49" eb="50">
      <t>コ</t>
    </rPh>
    <phoneticPr fontId="3"/>
  </si>
  <si>
    <t>準1</t>
    <rPh sb="0" eb="1">
      <t>ジュン</t>
    </rPh>
    <phoneticPr fontId="2"/>
  </si>
  <si>
    <t>準2</t>
    <rPh sb="0" eb="1">
      <t>ジュン</t>
    </rPh>
    <phoneticPr fontId="2"/>
  </si>
  <si>
    <t>(推薦の場合の送り状)</t>
    <rPh sb="1" eb="3">
      <t>スイセン</t>
    </rPh>
    <rPh sb="4" eb="6">
      <t>バアイ</t>
    </rPh>
    <rPh sb="7" eb="8">
      <t>オク</t>
    </rPh>
    <rPh sb="9" eb="10">
      <t>ジョウ</t>
    </rPh>
    <phoneticPr fontId="2"/>
  </si>
  <si>
    <t>公印</t>
    <rPh sb="0" eb="2">
      <t>コウイン</t>
    </rPh>
    <phoneticPr fontId="2"/>
  </si>
  <si>
    <t>下記の者について出願書類等をとりそろえ、別添のとおり送付します。</t>
    <rPh sb="0" eb="2">
      <t>カキ</t>
    </rPh>
    <rPh sb="3" eb="4">
      <t>モノ</t>
    </rPh>
    <rPh sb="8" eb="10">
      <t>シュツガン</t>
    </rPh>
    <rPh sb="10" eb="13">
      <t>ショルイトウ</t>
    </rPh>
    <rPh sb="20" eb="21">
      <t>ベツ</t>
    </rPh>
    <rPh sb="26" eb="28">
      <t>ソウフ</t>
    </rPh>
    <phoneticPr fontId="2"/>
  </si>
  <si>
    <t>志望学科</t>
    <rPh sb="0" eb="2">
      <t>シボウ</t>
    </rPh>
    <rPh sb="2" eb="4">
      <t>ガッカ</t>
    </rPh>
    <phoneticPr fontId="2"/>
  </si>
  <si>
    <t>名前</t>
    <rPh sb="0" eb="2">
      <t>ナマエ</t>
    </rPh>
    <phoneticPr fontId="2"/>
  </si>
  <si>
    <t>生年月日</t>
    <rPh sb="0" eb="2">
      <t>セイネン</t>
    </rPh>
    <rPh sb="2" eb="4">
      <t>ガッピ</t>
    </rPh>
    <phoneticPr fontId="2"/>
  </si>
  <si>
    <t>学歴</t>
    <rPh sb="0" eb="2">
      <t>ガクレキ</t>
    </rPh>
    <phoneticPr fontId="2"/>
  </si>
  <si>
    <t>転入学歴があればご記入ください。</t>
    <rPh sb="0" eb="3">
      <t>テンニュウガク</t>
    </rPh>
    <rPh sb="3" eb="4">
      <t>レキ</t>
    </rPh>
    <rPh sb="9" eb="11">
      <t>キニュウ</t>
    </rPh>
    <phoneticPr fontId="2"/>
  </si>
  <si>
    <t>学習評定の記録</t>
    <phoneticPr fontId="2"/>
  </si>
  <si>
    <t>教科</t>
    <rPh sb="0" eb="2">
      <t>キョウカ</t>
    </rPh>
    <phoneticPr fontId="2"/>
  </si>
  <si>
    <t>体育
保健</t>
    <rPh sb="3" eb="5">
      <t>ホケン</t>
    </rPh>
    <phoneticPr fontId="2"/>
  </si>
  <si>
    <t>家庭
技術</t>
    <rPh sb="3" eb="5">
      <t>ギジュツ</t>
    </rPh>
    <phoneticPr fontId="2"/>
  </si>
  <si>
    <t>外国語</t>
    <rPh sb="0" eb="3">
      <t>ガイコクゴ</t>
    </rPh>
    <phoneticPr fontId="2"/>
  </si>
  <si>
    <t>参考事項</t>
    <phoneticPr fontId="2"/>
  </si>
  <si>
    <t>特記事項</t>
    <rPh sb="0" eb="2">
      <t>トッキ</t>
    </rPh>
    <rPh sb="2" eb="4">
      <t>ジコウ</t>
    </rPh>
    <phoneticPr fontId="2"/>
  </si>
  <si>
    <t>出欠の記録</t>
    <phoneticPr fontId="2"/>
  </si>
  <si>
    <t>欠席等の主な理由</t>
    <phoneticPr fontId="2"/>
  </si>
  <si>
    <t xml:space="preserve"> 本書の記載事項に相違のないことを証明する。</t>
    <rPh sb="1" eb="3">
      <t>ホンショ</t>
    </rPh>
    <rPh sb="4" eb="6">
      <t>キサイ</t>
    </rPh>
    <rPh sb="6" eb="8">
      <t>ジコウ</t>
    </rPh>
    <rPh sb="9" eb="11">
      <t>ソウイ</t>
    </rPh>
    <rPh sb="17" eb="19">
      <t>ショウメイ</t>
    </rPh>
    <phoneticPr fontId="2"/>
  </si>
  <si>
    <t>[注]</t>
    <rPh sb="1" eb="2">
      <t>チュウ</t>
    </rPh>
    <phoneticPr fontId="2"/>
  </si>
  <si>
    <t>(1)</t>
    <phoneticPr fontId="2"/>
  </si>
  <si>
    <t>※本校使用欄</t>
    <rPh sb="1" eb="3">
      <t>ホンコウ</t>
    </rPh>
    <rPh sb="3" eb="5">
      <t>シヨウ</t>
    </rPh>
    <rPh sb="5" eb="6">
      <t>ラン</t>
    </rPh>
    <phoneticPr fontId="2"/>
  </si>
  <si>
    <t>日</t>
    <rPh sb="0" eb="1">
      <t>ニチ</t>
    </rPh>
    <phoneticPr fontId="24"/>
  </si>
  <si>
    <t>――――</t>
    <phoneticPr fontId="2"/>
  </si>
  <si>
    <t>学力
第２志望学科</t>
    <rPh sb="0" eb="2">
      <t>ガクリョク</t>
    </rPh>
    <rPh sb="3" eb="4">
      <t>ダイ</t>
    </rPh>
    <rPh sb="5" eb="7">
      <t>シボウ</t>
    </rPh>
    <rPh sb="7" eb="9">
      <t>ガッカ</t>
    </rPh>
    <phoneticPr fontId="8"/>
  </si>
  <si>
    <t>学力
第３志望学科</t>
    <rPh sb="0" eb="2">
      <t>ガクリョク</t>
    </rPh>
    <rPh sb="3" eb="4">
      <t>ダイ</t>
    </rPh>
    <rPh sb="5" eb="7">
      <t>シボウ</t>
    </rPh>
    <rPh sb="7" eb="9">
      <t>ガッカ</t>
    </rPh>
    <phoneticPr fontId="8"/>
  </si>
  <si>
    <t>希望選抜方法</t>
    <rPh sb="0" eb="2">
      <t>キボウ</t>
    </rPh>
    <rPh sb="2" eb="4">
      <t>センバツ</t>
    </rPh>
    <rPh sb="4" eb="6">
      <t>ホウホウ</t>
    </rPh>
    <phoneticPr fontId="8"/>
  </si>
  <si>
    <t>志望
学科</t>
    <rPh sb="0" eb="2">
      <t>シボウ</t>
    </rPh>
    <rPh sb="3" eb="5">
      <t>ガッカ</t>
    </rPh>
    <phoneticPr fontId="2"/>
  </si>
  <si>
    <t>学力選抜
第２志望学科</t>
    <rPh sb="0" eb="2">
      <t>ガクリョク</t>
    </rPh>
    <rPh sb="2" eb="4">
      <t>センバツ</t>
    </rPh>
    <rPh sb="5" eb="6">
      <t>ダイ</t>
    </rPh>
    <rPh sb="7" eb="9">
      <t>シボウ</t>
    </rPh>
    <rPh sb="9" eb="11">
      <t>ガッカ</t>
    </rPh>
    <phoneticPr fontId="2"/>
  </si>
  <si>
    <t>学力選抜
第３志望学科</t>
    <rPh sb="0" eb="2">
      <t>ガクリョク</t>
    </rPh>
    <rPh sb="2" eb="4">
      <t>センバツ</t>
    </rPh>
    <rPh sb="5" eb="6">
      <t>ダイ</t>
    </rPh>
    <rPh sb="7" eb="9">
      <t>シボウ</t>
    </rPh>
    <rPh sb="9" eb="11">
      <t>ガッカ</t>
    </rPh>
    <phoneticPr fontId="2"/>
  </si>
  <si>
    <t>選抜方法</t>
    <rPh sb="0" eb="2">
      <t>センバツ</t>
    </rPh>
    <rPh sb="2" eb="4">
      <t>ホウホウ</t>
    </rPh>
    <phoneticPr fontId="2"/>
  </si>
  <si>
    <t>例１</t>
    <rPh sb="0" eb="1">
      <t>レイ</t>
    </rPh>
    <phoneticPr fontId="8"/>
  </si>
  <si>
    <t>例２</t>
    <rPh sb="0" eb="1">
      <t>レイ</t>
    </rPh>
    <phoneticPr fontId="8"/>
  </si>
  <si>
    <t>例３</t>
    <rPh sb="0" eb="1">
      <t>レイ</t>
    </rPh>
    <phoneticPr fontId="8"/>
  </si>
  <si>
    <t>高専　次郎</t>
    <rPh sb="0" eb="2">
      <t>コウセン</t>
    </rPh>
    <rPh sb="3" eb="5">
      <t>ジロウ</t>
    </rPh>
    <phoneticPr fontId="8"/>
  </si>
  <si>
    <t>コウセン　ジロウ</t>
    <phoneticPr fontId="8"/>
  </si>
  <si>
    <t>高専　花子</t>
    <rPh sb="0" eb="2">
      <t>コウセン</t>
    </rPh>
    <rPh sb="3" eb="5">
      <t>ハナコ</t>
    </rPh>
    <phoneticPr fontId="8"/>
  </si>
  <si>
    <t>コウセン　ハナコ</t>
    <phoneticPr fontId="8"/>
  </si>
  <si>
    <t>女</t>
    <rPh sb="0" eb="1">
      <t>オンナ</t>
    </rPh>
    <phoneticPr fontId="8"/>
  </si>
  <si>
    <t>――――</t>
  </si>
  <si>
    <t>(2)</t>
    <phoneticPr fontId="2"/>
  </si>
  <si>
    <t>入 学</t>
    <rPh sb="0" eb="1">
      <t>イ</t>
    </rPh>
    <rPh sb="2" eb="3">
      <t>ガク</t>
    </rPh>
    <phoneticPr fontId="2"/>
  </si>
  <si>
    <t xml:space="preserve">
</t>
    <phoneticPr fontId="10"/>
  </si>
  <si>
    <t>選択</t>
    <rPh sb="0" eb="2">
      <t>センタク</t>
    </rPh>
    <phoneticPr fontId="2"/>
  </si>
  <si>
    <t>級</t>
    <rPh sb="0" eb="1">
      <t>キュウ</t>
    </rPh>
    <phoneticPr fontId="2"/>
  </si>
  <si>
    <t>下記にデータを書き込むと、調査書や推薦書の必要箇所に自動的に記入されます</t>
    <rPh sb="0" eb="2">
      <t>カキ</t>
    </rPh>
    <rPh sb="7" eb="8">
      <t>カ</t>
    </rPh>
    <rPh sb="9" eb="10">
      <t>コ</t>
    </rPh>
    <rPh sb="13" eb="16">
      <t>チョウサショ</t>
    </rPh>
    <rPh sb="17" eb="19">
      <t>スイセン</t>
    </rPh>
    <rPh sb="19" eb="20">
      <t>ショ</t>
    </rPh>
    <rPh sb="21" eb="23">
      <t>ヒツヨウ</t>
    </rPh>
    <rPh sb="23" eb="25">
      <t>カショ</t>
    </rPh>
    <rPh sb="26" eb="29">
      <t>ジドウテキ</t>
    </rPh>
    <rPh sb="30" eb="32">
      <t>キニュウ</t>
    </rPh>
    <phoneticPr fontId="8"/>
  </si>
  <si>
    <t>理科検定</t>
    <rPh sb="0" eb="2">
      <t>リカ</t>
    </rPh>
    <rPh sb="2" eb="4">
      <t>ケンテイ</t>
    </rPh>
    <phoneticPr fontId="2"/>
  </si>
  <si>
    <t>準3</t>
    <rPh sb="0" eb="1">
      <t>ジュン</t>
    </rPh>
    <phoneticPr fontId="2"/>
  </si>
  <si>
    <t>準4</t>
    <rPh sb="0" eb="1">
      <t>ジュン</t>
    </rPh>
    <phoneticPr fontId="2"/>
  </si>
  <si>
    <t>準5</t>
    <rPh sb="0" eb="1">
      <t>ジュン</t>
    </rPh>
    <phoneticPr fontId="2"/>
  </si>
  <si>
    <t>準8</t>
    <rPh sb="0" eb="1">
      <t>ジュン</t>
    </rPh>
    <phoneticPr fontId="2"/>
  </si>
  <si>
    <t>P検</t>
    <rPh sb="1" eb="2">
      <t>ケン</t>
    </rPh>
    <phoneticPr fontId="2"/>
  </si>
  <si>
    <t>準2</t>
    <rPh sb="0" eb="1">
      <t>ジュン</t>
    </rPh>
    <phoneticPr fontId="2"/>
  </si>
  <si>
    <t>学校名</t>
    <rPh sb="0" eb="3">
      <t>ガッコウメイ</t>
    </rPh>
    <phoneticPr fontId="8"/>
  </si>
  <si>
    <t>校長名</t>
    <rPh sb="0" eb="2">
      <t>コウチョウ</t>
    </rPh>
    <rPh sb="2" eb="3">
      <t>メイ</t>
    </rPh>
    <phoneticPr fontId="8"/>
  </si>
  <si>
    <t>　神戸市立工業高等専門学校</t>
    <phoneticPr fontId="2"/>
  </si>
  <si>
    <t>西暦</t>
    <rPh sb="0" eb="2">
      <t>セイレキ</t>
    </rPh>
    <phoneticPr fontId="2"/>
  </si>
  <si>
    <r>
      <rPr>
        <sz val="14"/>
        <color indexed="8"/>
        <rFont val="ＭＳ Ｐゴシック"/>
        <family val="3"/>
        <charset val="128"/>
      </rPr>
      <t xml:space="preserve">㊚ </t>
    </r>
    <r>
      <rPr>
        <sz val="11"/>
        <color theme="1"/>
        <rFont val="ＭＳ Ｐゴシック"/>
        <family val="3"/>
        <charset val="128"/>
        <scheme val="minor"/>
      </rPr>
      <t>・ 女</t>
    </r>
    <rPh sb="4" eb="5">
      <t>オンナ</t>
    </rPh>
    <phoneticPr fontId="2"/>
  </si>
  <si>
    <t>男 ・ 女</t>
    <rPh sb="0" eb="1">
      <t>オトコ</t>
    </rPh>
    <rPh sb="4" eb="5">
      <t>オンナ</t>
    </rPh>
    <phoneticPr fontId="2"/>
  </si>
  <si>
    <r>
      <t xml:space="preserve">男 ・ </t>
    </r>
    <r>
      <rPr>
        <sz val="14"/>
        <color indexed="8"/>
        <rFont val="ＭＳ Ｐゴシック"/>
        <family val="3"/>
        <charset val="128"/>
      </rPr>
      <t>㊛</t>
    </r>
    <rPh sb="0" eb="1">
      <t>オトコ</t>
    </rPh>
    <phoneticPr fontId="2"/>
  </si>
  <si>
    <t>【受験生データ入力シート】</t>
    <rPh sb="0" eb="1">
      <t>ジュケnニュウリョク</t>
    </rPh>
    <phoneticPr fontId="8"/>
  </si>
  <si>
    <t>（受験生1）</t>
    <rPh sb="0" eb="1">
      <t>ジュケn</t>
    </rPh>
    <phoneticPr fontId="8"/>
  </si>
  <si>
    <t>（受験生2）</t>
    <phoneticPr fontId="8"/>
  </si>
  <si>
    <t>（受験生3）</t>
    <phoneticPr fontId="8"/>
  </si>
  <si>
    <t>（受験生4）</t>
    <phoneticPr fontId="8"/>
  </si>
  <si>
    <t>（受験生5）</t>
    <phoneticPr fontId="8"/>
  </si>
  <si>
    <t>（受験生6）</t>
    <phoneticPr fontId="8"/>
  </si>
  <si>
    <t>（受験生7）</t>
    <phoneticPr fontId="8"/>
  </si>
  <si>
    <t>（受験生8）</t>
    <phoneticPr fontId="8"/>
  </si>
  <si>
    <t>（受験生9）</t>
    <phoneticPr fontId="8"/>
  </si>
  <si>
    <t>（受験生10）</t>
    <phoneticPr fontId="8"/>
  </si>
  <si>
    <t>（受験生11）</t>
    <phoneticPr fontId="8"/>
  </si>
  <si>
    <t>（受験生12）</t>
    <phoneticPr fontId="8"/>
  </si>
  <si>
    <t>受験生＜１＞</t>
    <rPh sb="0" eb="6">
      <t>ショウ</t>
    </rPh>
    <phoneticPr fontId="24"/>
  </si>
  <si>
    <t>受験生＜１＞</t>
    <rPh sb="0" eb="6">
      <t>ショウ</t>
    </rPh>
    <phoneticPr fontId="24"/>
  </si>
  <si>
    <t>平成</t>
    <rPh sb="0" eb="1">
      <t>ヘイセ</t>
    </rPh>
    <phoneticPr fontId="2"/>
  </si>
  <si>
    <t>神戸市立工業高等専門学校長　様</t>
    <rPh sb="0" eb="12">
      <t>ｋｋ</t>
    </rPh>
    <rPh sb="12" eb="13">
      <t>チョウ</t>
    </rPh>
    <rPh sb="14" eb="15">
      <t>サマ</t>
    </rPh>
    <phoneticPr fontId="45"/>
  </si>
  <si>
    <t>通</t>
    <rPh sb="0" eb="1">
      <t>ツウ</t>
    </rPh>
    <phoneticPr fontId="45"/>
  </si>
  <si>
    <t>送　付　書</t>
    <rPh sb="0" eb="1">
      <t>ソウ</t>
    </rPh>
    <rPh sb="2" eb="3">
      <t>ツキ</t>
    </rPh>
    <rPh sb="4" eb="5">
      <t>ショ</t>
    </rPh>
    <phoneticPr fontId="45"/>
  </si>
  <si>
    <t>調査書</t>
  </si>
  <si>
    <t>写真票</t>
  </si>
  <si>
    <t>受　領　書</t>
    <rPh sb="0" eb="1">
      <t>ウケ</t>
    </rPh>
    <rPh sb="2" eb="3">
      <t>リョウ</t>
    </rPh>
    <rPh sb="4" eb="5">
      <t>ショ</t>
    </rPh>
    <phoneticPr fontId="45"/>
  </si>
  <si>
    <t>神戸市立工業高等専門学校長</t>
    <rPh sb="0" eb="12">
      <t>ｋｋ</t>
    </rPh>
    <rPh sb="12" eb="13">
      <t>チョウ</t>
    </rPh>
    <phoneticPr fontId="45"/>
  </si>
  <si>
    <t>（　　公　　印　　省　　略　　）</t>
    <rPh sb="3" eb="4">
      <t>コウ</t>
    </rPh>
    <rPh sb="6" eb="7">
      <t>イン</t>
    </rPh>
    <rPh sb="9" eb="10">
      <t>ショウ</t>
    </rPh>
    <rPh sb="12" eb="13">
      <t>リャク</t>
    </rPh>
    <phoneticPr fontId="45"/>
  </si>
  <si>
    <t>①</t>
    <phoneticPr fontId="3"/>
  </si>
  <si>
    <t>②</t>
    <phoneticPr fontId="3"/>
  </si>
  <si>
    <t>③</t>
    <phoneticPr fontId="3"/>
  </si>
  <si>
    <t>【説明】
下欄に学校名を直接入力してください。</t>
    <rPh sb="5" eb="7">
      <t>カラン</t>
    </rPh>
    <rPh sb="8" eb="11">
      <t>ガッコウメイ</t>
    </rPh>
    <rPh sb="12" eb="14">
      <t>チョクセツ</t>
    </rPh>
    <rPh sb="14" eb="16">
      <t>ニュウリョク</t>
    </rPh>
    <phoneticPr fontId="3"/>
  </si>
  <si>
    <t>【説明】
下欄に校長先生のお名前を入力してください。</t>
    <rPh sb="5" eb="7">
      <t>カラン</t>
    </rPh>
    <phoneticPr fontId="3"/>
  </si>
  <si>
    <t>用　神戸高専　調査書等作成用テンプレート</t>
    <rPh sb="0" eb="1">
      <t>ヨウ</t>
    </rPh>
    <rPh sb="2" eb="4">
      <t>コウベ</t>
    </rPh>
    <rPh sb="4" eb="6">
      <t>コウセン</t>
    </rPh>
    <rPh sb="7" eb="10">
      <t>チョウサショ</t>
    </rPh>
    <rPh sb="10" eb="11">
      <t>トウ</t>
    </rPh>
    <rPh sb="11" eb="13">
      <t>サクセイ</t>
    </rPh>
    <rPh sb="13" eb="14">
      <t>ヨウ</t>
    </rPh>
    <phoneticPr fontId="3"/>
  </si>
  <si>
    <t>入学者選抜に関する書類を下記のとおり送付します。</t>
    <phoneticPr fontId="45"/>
  </si>
  <si>
    <t>&lt;-----  この欄はマウスを左クリックすると選択肢が表示されます  ----&gt;</t>
    <rPh sb="10" eb="11">
      <t>ラン</t>
    </rPh>
    <rPh sb="16" eb="17">
      <t>ヒダリ</t>
    </rPh>
    <rPh sb="24" eb="27">
      <t>センタクシ</t>
    </rPh>
    <rPh sb="28" eb="30">
      <t>ヒョウジ</t>
    </rPh>
    <phoneticPr fontId="8"/>
  </si>
  <si>
    <t>※受験番号
（本校使用欄）</t>
    <rPh sb="1" eb="3">
      <t>ジュケン</t>
    </rPh>
    <rPh sb="3" eb="5">
      <t>バンゴウ</t>
    </rPh>
    <rPh sb="7" eb="9">
      <t>ホンコウ</t>
    </rPh>
    <rPh sb="9" eb="11">
      <t>シヨウ</t>
    </rPh>
    <rPh sb="11" eb="12">
      <t>ラン</t>
    </rPh>
    <phoneticPr fontId="44"/>
  </si>
  <si>
    <t>推     薦     書</t>
    <rPh sb="0" eb="1">
      <t>スイ</t>
    </rPh>
    <rPh sb="6" eb="7">
      <t>コモ</t>
    </rPh>
    <rPh sb="12" eb="13">
      <t>ショ</t>
    </rPh>
    <phoneticPr fontId="44"/>
  </si>
  <si>
    <t>学校名</t>
    <rPh sb="0" eb="2">
      <t>ガッコウ</t>
    </rPh>
    <rPh sb="2" eb="3">
      <t>メイ</t>
    </rPh>
    <phoneticPr fontId="44"/>
  </si>
  <si>
    <t>公印</t>
    <rPh sb="0" eb="2">
      <t>コウイン</t>
    </rPh>
    <phoneticPr fontId="44"/>
  </si>
  <si>
    <t>校長名</t>
    <rPh sb="0" eb="2">
      <t>コウチョウ</t>
    </rPh>
    <rPh sb="2" eb="3">
      <t>メイ</t>
    </rPh>
    <phoneticPr fontId="44"/>
  </si>
  <si>
    <t>記</t>
    <phoneticPr fontId="44"/>
  </si>
  <si>
    <t>フリガナ</t>
    <phoneticPr fontId="44"/>
  </si>
  <si>
    <t>推  薦
志望学科</t>
    <phoneticPr fontId="44"/>
  </si>
  <si>
    <t>科</t>
    <phoneticPr fontId="44"/>
  </si>
  <si>
    <t>名前</t>
    <rPh sb="0" eb="2">
      <t>ナマエ</t>
    </rPh>
    <phoneticPr fontId="44"/>
  </si>
  <si>
    <t>　特別活動等の記録</t>
    <phoneticPr fontId="44"/>
  </si>
  <si>
    <t>(該当するものについて、□欄に✓を記入、かつ、[　]内には詳細記述をしてください。複数回答可)</t>
    <rPh sb="13" eb="14">
      <t>ラン</t>
    </rPh>
    <rPh sb="17" eb="19">
      <t>キニュウ</t>
    </rPh>
    <rPh sb="26" eb="27">
      <t>ナイ</t>
    </rPh>
    <rPh sb="29" eb="31">
      <t>ショウサイ</t>
    </rPh>
    <rPh sb="43" eb="45">
      <t>カイトウ</t>
    </rPh>
    <phoneticPr fontId="44"/>
  </si>
  <si>
    <t xml:space="preserve"> (1)生徒会活動、学級活動</t>
    <rPh sb="4" eb="9">
      <t>セイトカイカツドウ</t>
    </rPh>
    <rPh sb="10" eb="14">
      <t>ガッキュウカツドウ</t>
    </rPh>
    <phoneticPr fontId="44"/>
  </si>
  <si>
    <t xml:space="preserve"> (5)表彰の記録（部活動・クラブチーム等）</t>
    <rPh sb="4" eb="6">
      <t>ヒョウショウ</t>
    </rPh>
    <rPh sb="7" eb="9">
      <t>キロク</t>
    </rPh>
    <rPh sb="10" eb="13">
      <t>ブカツドウ</t>
    </rPh>
    <rPh sb="20" eb="21">
      <t>トウ</t>
    </rPh>
    <phoneticPr fontId="44"/>
  </si>
  <si>
    <t>□</t>
    <phoneticPr fontId="44"/>
  </si>
  <si>
    <t>生徒会長</t>
    <rPh sb="0" eb="4">
      <t>セイトカイチョウ</t>
    </rPh>
    <phoneticPr fontId="44"/>
  </si>
  <si>
    <t>①最終成績（最も上位の大会名・学年と成績）</t>
    <rPh sb="1" eb="3">
      <t>サイシュウ</t>
    </rPh>
    <rPh sb="3" eb="5">
      <t>セイセキ</t>
    </rPh>
    <rPh sb="6" eb="7">
      <t>モット</t>
    </rPh>
    <rPh sb="8" eb="10">
      <t>ジョウイ</t>
    </rPh>
    <rPh sb="11" eb="13">
      <t>タイカイ</t>
    </rPh>
    <rPh sb="13" eb="14">
      <t>メイ</t>
    </rPh>
    <rPh sb="15" eb="17">
      <t>ガクネン</t>
    </rPh>
    <rPh sb="18" eb="20">
      <t>セイセキ</t>
    </rPh>
    <phoneticPr fontId="44"/>
  </si>
  <si>
    <t>生徒会副会長</t>
    <rPh sb="0" eb="6">
      <t>セイトカイフクカイチョウ</t>
    </rPh>
    <phoneticPr fontId="44"/>
  </si>
  <si>
    <t>全国大会出場レベル</t>
    <rPh sb="0" eb="6">
      <t>ゼンコクタイカイシュツジョウ</t>
    </rPh>
    <phoneticPr fontId="44"/>
  </si>
  <si>
    <t>生徒会役員または学級委員長</t>
    <rPh sb="0" eb="5">
      <t>セイトカイヤクイン</t>
    </rPh>
    <rPh sb="8" eb="13">
      <t>ガッキュウイインチョウ</t>
    </rPh>
    <phoneticPr fontId="44"/>
  </si>
  <si>
    <t>↳</t>
    <phoneticPr fontId="44"/>
  </si>
  <si>
    <t>大会名</t>
    <phoneticPr fontId="44"/>
  </si>
  <si>
    <t>学級委員</t>
    <rPh sb="0" eb="4">
      <t>ガッキュウイイン</t>
    </rPh>
    <phoneticPr fontId="44"/>
  </si>
  <si>
    <t>成 　績</t>
    <rPh sb="0" eb="1">
      <t>シゲル</t>
    </rPh>
    <rPh sb="3" eb="4">
      <t>イサオ</t>
    </rPh>
    <phoneticPr fontId="44"/>
  </si>
  <si>
    <t>近畿、関西大会出場レベル</t>
    <rPh sb="0" eb="2">
      <t>キンキ</t>
    </rPh>
    <rPh sb="3" eb="9">
      <t>カンサイタイカイシュツジョウ</t>
    </rPh>
    <phoneticPr fontId="44"/>
  </si>
  <si>
    <t xml:space="preserve"> (2)部活動</t>
    <rPh sb="4" eb="7">
      <t>ブカツドウ</t>
    </rPh>
    <phoneticPr fontId="44"/>
  </si>
  <si>
    <t>部活動名</t>
    <rPh sb="0" eb="4">
      <t>ブカツドウメイ</t>
    </rPh>
    <phoneticPr fontId="44"/>
  </si>
  <si>
    <t>部長またはキャプテン</t>
    <rPh sb="0" eb="2">
      <t>ブチョウ</t>
    </rPh>
    <phoneticPr fontId="44"/>
  </si>
  <si>
    <t>県大会出場レベル</t>
    <rPh sb="0" eb="5">
      <t>ケンタイカイシュツジョウ</t>
    </rPh>
    <phoneticPr fontId="44"/>
  </si>
  <si>
    <t xml:space="preserve"> (3)その他の学校外活動</t>
    <rPh sb="6" eb="7">
      <t>タ</t>
    </rPh>
    <rPh sb="8" eb="13">
      <t>ガッコウガイカツドウ</t>
    </rPh>
    <phoneticPr fontId="44"/>
  </si>
  <si>
    <t>②予選大会の有無（①最終成績の前に出場した大会）</t>
    <rPh sb="1" eb="5">
      <t>ヨセンタイカイ</t>
    </rPh>
    <rPh sb="6" eb="8">
      <t>ウム</t>
    </rPh>
    <rPh sb="10" eb="14">
      <t>サイシュウセイセキ</t>
    </rPh>
    <rPh sb="15" eb="16">
      <t>マエ</t>
    </rPh>
    <rPh sb="17" eb="19">
      <t>シュツジョウ</t>
    </rPh>
    <rPh sb="21" eb="23">
      <t>タイカイ</t>
    </rPh>
    <phoneticPr fontId="44"/>
  </si>
  <si>
    <t>予選大会なし</t>
    <rPh sb="0" eb="4">
      <t>ヨセンタイカイ</t>
    </rPh>
    <phoneticPr fontId="44"/>
  </si>
  <si>
    <t>予選大会あり</t>
    <rPh sb="0" eb="4">
      <t>ヨセンタイカイ</t>
    </rPh>
    <phoneticPr fontId="44"/>
  </si>
  <si>
    <t xml:space="preserve"> (4)取得資格</t>
    <rPh sb="4" eb="8">
      <t>シュトクシカク</t>
    </rPh>
    <phoneticPr fontId="44"/>
  </si>
  <si>
    <t xml:space="preserve"> (6)表彰の記録（作品展・コンテスト・コンペティション等）</t>
    <rPh sb="4" eb="6">
      <t>ヒョウショウ</t>
    </rPh>
    <rPh sb="7" eb="9">
      <t>キロク</t>
    </rPh>
    <rPh sb="10" eb="12">
      <t>サクヒン</t>
    </rPh>
    <rPh sb="12" eb="13">
      <t>テン</t>
    </rPh>
    <rPh sb="28" eb="29">
      <t>トウ</t>
    </rPh>
    <phoneticPr fontId="44"/>
  </si>
  <si>
    <t>実用英語技能検定</t>
    <rPh sb="0" eb="2">
      <t>ジツヨウ</t>
    </rPh>
    <rPh sb="2" eb="4">
      <t>エイゴ</t>
    </rPh>
    <rPh sb="4" eb="6">
      <t>ギノウ</t>
    </rPh>
    <rPh sb="6" eb="8">
      <t>ケンテイ</t>
    </rPh>
    <phoneticPr fontId="44"/>
  </si>
  <si>
    <t>・名称</t>
    <rPh sb="1" eb="3">
      <t>メイショウ</t>
    </rPh>
    <phoneticPr fontId="44"/>
  </si>
  <si>
    <t>第[</t>
    <rPh sb="0" eb="1">
      <t>ダイ</t>
    </rPh>
    <phoneticPr fontId="44"/>
  </si>
  <si>
    <t>]級</t>
    <rPh sb="1" eb="2">
      <t>キュウ</t>
    </rPh>
    <phoneticPr fontId="44"/>
  </si>
  <si>
    <t>取得年[</t>
    <rPh sb="0" eb="3">
      <t>シュトクネン</t>
    </rPh>
    <phoneticPr fontId="44"/>
  </si>
  <si>
    <t>]年</t>
    <rPh sb="1" eb="2">
      <t>ネン</t>
    </rPh>
    <phoneticPr fontId="44"/>
  </si>
  <si>
    <t>受賞の有無</t>
    <rPh sb="0" eb="2">
      <t>ジュショウ</t>
    </rPh>
    <rPh sb="3" eb="5">
      <t>ウム</t>
    </rPh>
    <phoneticPr fontId="44"/>
  </si>
  <si>
    <t>日本漢字能力検定</t>
    <rPh sb="0" eb="2">
      <t>ニホン</t>
    </rPh>
    <rPh sb="2" eb="4">
      <t>カンジ</t>
    </rPh>
    <rPh sb="4" eb="6">
      <t>ノウリョク</t>
    </rPh>
    <rPh sb="6" eb="8">
      <t>ケンテイ</t>
    </rPh>
    <phoneticPr fontId="44"/>
  </si>
  <si>
    <t>なし</t>
    <phoneticPr fontId="44"/>
  </si>
  <si>
    <t>あり→</t>
    <phoneticPr fontId="44"/>
  </si>
  <si>
    <t>受賞・成績</t>
    <rPh sb="0" eb="2">
      <t>ジュショウ</t>
    </rPh>
    <rPh sb="3" eb="5">
      <t>セイセキ</t>
    </rPh>
    <phoneticPr fontId="44"/>
  </si>
  <si>
    <t>実用数学技能検定</t>
    <rPh sb="0" eb="2">
      <t>ジツヨウ</t>
    </rPh>
    <rPh sb="2" eb="4">
      <t>スウガク</t>
    </rPh>
    <rPh sb="4" eb="6">
      <t>ギノウ</t>
    </rPh>
    <rPh sb="6" eb="8">
      <t>ケンテイ</t>
    </rPh>
    <phoneticPr fontId="44"/>
  </si>
  <si>
    <t>実用理科技能検定</t>
    <rPh sb="0" eb="2">
      <t>ジツヨウ</t>
    </rPh>
    <rPh sb="2" eb="4">
      <t>リカ</t>
    </rPh>
    <rPh sb="4" eb="6">
      <t>ギノウ</t>
    </rPh>
    <rPh sb="6" eb="8">
      <t>ケンテイ</t>
    </rPh>
    <phoneticPr fontId="44"/>
  </si>
  <si>
    <t>その他</t>
    <rPh sb="2" eb="3">
      <t>タ</t>
    </rPh>
    <phoneticPr fontId="44"/>
  </si>
  <si>
    <t>□</t>
    <phoneticPr fontId="45"/>
  </si>
  <si>
    <t>□</t>
  </si>
  <si>
    <t>[</t>
    <phoneticPr fontId="44"/>
  </si>
  <si>
    <t>]</t>
    <phoneticPr fontId="45"/>
  </si>
  <si>
    <t>[</t>
    <phoneticPr fontId="45"/>
  </si>
  <si>
    <t>受験生名（※上の名前と下の名前の間に空白挿入）</t>
    <rPh sb="3" eb="4">
      <t>メイ</t>
    </rPh>
    <rPh sb="6" eb="7">
      <t>ウエ</t>
    </rPh>
    <rPh sb="8" eb="10">
      <t>ナマエ</t>
    </rPh>
    <rPh sb="11" eb="12">
      <t>シタ</t>
    </rPh>
    <rPh sb="13" eb="15">
      <t>ナマエ</t>
    </rPh>
    <rPh sb="16" eb="17">
      <t>アイダ</t>
    </rPh>
    <rPh sb="18" eb="20">
      <t>クウハク</t>
    </rPh>
    <rPh sb="20" eb="22">
      <t>ソウニュウ</t>
    </rPh>
    <phoneticPr fontId="8"/>
  </si>
  <si>
    <t>入学者選抜に関する書類について、下記のとおり受領しました。</t>
  </si>
  <si>
    <t>※受験番号
（本校使用欄）</t>
    <rPh sb="1" eb="5">
      <t>ジュケンバンゴウ</t>
    </rPh>
    <rPh sb="7" eb="12">
      <t>ホンコウシヨウラン</t>
    </rPh>
    <phoneticPr fontId="44"/>
  </si>
  <si>
    <t>入学志願者調査書</t>
    <phoneticPr fontId="44"/>
  </si>
  <si>
    <t>　外国人の場合は、住民票に記載された名前を書き、通称名がある場合にはその右に(　)をつけて書くこと。</t>
    <phoneticPr fontId="2"/>
  </si>
  <si>
    <t>■特別活動等の記録
各項目に該当する場合は、□をマウスでクリックして☑を選択してください。
■入力エリアを背景色付きで示しています。この背景色は印刷されません。</t>
    <rPh sb="1" eb="3">
      <t>トクベツ</t>
    </rPh>
    <rPh sb="5" eb="6">
      <t>トウ</t>
    </rPh>
    <phoneticPr fontId="24"/>
  </si>
  <si>
    <r>
      <rPr>
        <b/>
        <u/>
        <sz val="11"/>
        <color indexed="10"/>
        <rFont val="ＭＳ Ｐゴシック"/>
        <family val="3"/>
        <charset val="128"/>
      </rPr>
      <t>【注意１】　志望学科欄について</t>
    </r>
    <r>
      <rPr>
        <sz val="11"/>
        <color indexed="10"/>
        <rFont val="ＭＳ Ｐゴシック"/>
        <family val="3"/>
        <charset val="128"/>
      </rPr>
      <t xml:space="preserve">
第２および第３志望学科欄が，空欄の場合は，横線（斜線の代用）が表示されます。
</t>
    </r>
    <r>
      <rPr>
        <b/>
        <u/>
        <sz val="11"/>
        <color indexed="10"/>
        <rFont val="ＭＳ Ｐゴシック"/>
        <family val="3"/>
        <charset val="128"/>
      </rPr>
      <t>【注意２】　学歴欄について</t>
    </r>
    <r>
      <rPr>
        <sz val="11"/>
        <color indexed="10"/>
        <rFont val="ＭＳ Ｐゴシック"/>
        <family val="3"/>
        <charset val="128"/>
      </rPr>
      <t xml:space="preserve">
過年度卒業者の場合は，学歴を，「卒業見込」から「卒業」へと変更し，参考事項欄に「過年度卒業者」と朱書してください。
なお，過卒者，転入生等，本様式通りの記入が難しい場合は，「シートの保護」を解除して，上書き入力してください。
■入力エリアを背景色付きで示しています。この背景色は印刷されません。
Tabキーまたは矢印キーで入力エリア間の移動ができます。</t>
    </r>
    <rPh sb="16" eb="17">
      <t>ダイ</t>
    </rPh>
    <rPh sb="21" eb="22">
      <t>ダイ</t>
    </rPh>
    <rPh sb="132" eb="135">
      <t>カソツシャ</t>
    </rPh>
    <phoneticPr fontId="10"/>
  </si>
  <si>
    <r>
      <rPr>
        <b/>
        <sz val="11"/>
        <color indexed="10"/>
        <rFont val="ＭＳ Ｐゴシック"/>
        <family val="3"/>
        <charset val="128"/>
      </rPr>
      <t>【注意】この送付書・受領書の送付は</t>
    </r>
    <r>
      <rPr>
        <b/>
        <u/>
        <sz val="11"/>
        <color indexed="10"/>
        <rFont val="ＭＳ Ｐゴシック"/>
        <family val="3"/>
        <charset val="128"/>
      </rPr>
      <t>必須ではありません。</t>
    </r>
    <r>
      <rPr>
        <sz val="11"/>
        <color indexed="10"/>
        <rFont val="ＭＳ Ｐゴシック"/>
        <family val="3"/>
        <charset val="128"/>
      </rPr>
      <t xml:space="preserve">
■郵送された出願書類の配達状況は、郵便局の「郵便追跡サービス」から確認できますが、別途本校からの受領書の返送が必要な場合は、この様式を使用してください。
（郵便追跡サービス）https://trackings.post.japanpost.jp/services/srv/search/
■返信用封筒を必ず同封してください。
長形３号の封筒に110円切手を貼付のうえ、返送先中学校の住所・宛名を記載してください（返送先は中学校あてに限ります）。
■FAXでの返信はできません。</t>
    </r>
    <rPh sb="1" eb="3">
      <t>チュウイ</t>
    </rPh>
    <rPh sb="6" eb="8">
      <t>ソウフ</t>
    </rPh>
    <rPh sb="8" eb="9">
      <t>ショ</t>
    </rPh>
    <rPh sb="10" eb="13">
      <t>ジュリョウショ</t>
    </rPh>
    <rPh sb="14" eb="16">
      <t>ソウフ</t>
    </rPh>
    <rPh sb="17" eb="19">
      <t>ヒッス</t>
    </rPh>
    <rPh sb="30" eb="32">
      <t>ユウソウ</t>
    </rPh>
    <rPh sb="35" eb="37">
      <t>シュツガン</t>
    </rPh>
    <rPh sb="37" eb="39">
      <t>ショルイ</t>
    </rPh>
    <rPh sb="40" eb="42">
      <t>ハイタツ</t>
    </rPh>
    <rPh sb="42" eb="44">
      <t>ジョウキョウ</t>
    </rPh>
    <rPh sb="46" eb="49">
      <t>ユウビンキョク</t>
    </rPh>
    <rPh sb="51" eb="53">
      <t>ユウビン</t>
    </rPh>
    <rPh sb="53" eb="55">
      <t>ツイセキ</t>
    </rPh>
    <rPh sb="62" eb="64">
      <t>カクニン</t>
    </rPh>
    <rPh sb="70" eb="72">
      <t>ベット</t>
    </rPh>
    <rPh sb="72" eb="74">
      <t>ホンコウ</t>
    </rPh>
    <rPh sb="77" eb="80">
      <t>ジュリョウショ</t>
    </rPh>
    <rPh sb="81" eb="83">
      <t>ヘンソウ</t>
    </rPh>
    <rPh sb="84" eb="86">
      <t>ヒツヨウ</t>
    </rPh>
    <rPh sb="87" eb="89">
      <t>バアイ</t>
    </rPh>
    <rPh sb="93" eb="95">
      <t>ヨウシキ</t>
    </rPh>
    <rPh sb="96" eb="98">
      <t>シヨウ</t>
    </rPh>
    <rPh sb="176" eb="181">
      <t>ヘンシンヨウフウトウ</t>
    </rPh>
    <rPh sb="182" eb="183">
      <t>カナラ</t>
    </rPh>
    <rPh sb="184" eb="186">
      <t>ドウフウ</t>
    </rPh>
    <rPh sb="195" eb="196">
      <t>カタチ</t>
    </rPh>
    <rPh sb="215" eb="217">
      <t>ヘンソウ</t>
    </rPh>
    <rPh sb="217" eb="218">
      <t>サキ</t>
    </rPh>
    <rPh sb="218" eb="221">
      <t>チュウガッコウ</t>
    </rPh>
    <rPh sb="222" eb="224">
      <t>ジュウショ</t>
    </rPh>
    <rPh sb="225" eb="227">
      <t>アテナ</t>
    </rPh>
    <rPh sb="228" eb="230">
      <t>キサイ</t>
    </rPh>
    <rPh sb="237" eb="239">
      <t>ヘンソウ</t>
    </rPh>
    <rPh sb="239" eb="240">
      <t>サキ</t>
    </rPh>
    <rPh sb="241" eb="244">
      <t>チュウガッコウ</t>
    </rPh>
    <rPh sb="247" eb="248">
      <t>カギ</t>
    </rPh>
    <rPh sb="261" eb="263">
      <t>ヘンシン</t>
    </rPh>
    <phoneticPr fontId="45"/>
  </si>
  <si>
    <t>システム情報工学</t>
    <rPh sb="4" eb="6">
      <t>ジョウホウ</t>
    </rPh>
    <rPh sb="6" eb="8">
      <t>コウガク</t>
    </rPh>
    <phoneticPr fontId="2"/>
  </si>
  <si>
    <t>知能ロボット工学</t>
    <rPh sb="0" eb="2">
      <t>チノウ</t>
    </rPh>
    <rPh sb="6" eb="8">
      <t>コウガク</t>
    </rPh>
    <rPh sb="7" eb="8">
      <t>デンコウ</t>
    </rPh>
    <phoneticPr fontId="2"/>
  </si>
  <si>
    <t>機械システム工学</t>
    <rPh sb="0" eb="2">
      <t>キカイ</t>
    </rPh>
    <rPh sb="6" eb="8">
      <t>コウガク</t>
    </rPh>
    <rPh sb="7" eb="8">
      <t>デンコウ</t>
    </rPh>
    <phoneticPr fontId="2"/>
  </si>
  <si>
    <t>電気電子デザイン工学</t>
    <rPh sb="0" eb="4">
      <t>デンキデンシ</t>
    </rPh>
    <rPh sb="8" eb="10">
      <t>コウガク</t>
    </rPh>
    <phoneticPr fontId="2"/>
  </si>
  <si>
    <t>西暦2010年</t>
  </si>
  <si>
    <t>西暦2011年</t>
  </si>
  <si>
    <t>環境応用化学</t>
    <rPh sb="0" eb="2">
      <t>カンキョウ</t>
    </rPh>
    <rPh sb="2" eb="4">
      <t>オウヨウ</t>
    </rPh>
    <rPh sb="4" eb="6">
      <t>カガク</t>
    </rPh>
    <phoneticPr fontId="2"/>
  </si>
  <si>
    <t>都市デザイン工学</t>
    <rPh sb="0" eb="2">
      <t>トシ</t>
    </rPh>
    <rPh sb="6" eb="8">
      <t>コウガク</t>
    </rPh>
    <phoneticPr fontId="2"/>
  </si>
  <si>
    <t>特別推薦志望学科
推薦志望学科・
学力第１志望学科</t>
    <rPh sb="0" eb="2">
      <t>トクベツ</t>
    </rPh>
    <rPh sb="2" eb="4">
      <t>スイセン</t>
    </rPh>
    <rPh sb="4" eb="8">
      <t>シボウガッカ</t>
    </rPh>
    <rPh sb="9" eb="11">
      <t>スイセン</t>
    </rPh>
    <rPh sb="11" eb="13">
      <t>シボウ</t>
    </rPh>
    <rPh sb="13" eb="15">
      <t>ガッカ</t>
    </rPh>
    <rPh sb="23" eb="25">
      <t>ガッカ</t>
    </rPh>
    <phoneticPr fontId="8"/>
  </si>
  <si>
    <t>特別推薦</t>
  </si>
  <si>
    <t>推薦</t>
    <rPh sb="0" eb="2">
      <t>スイセン</t>
    </rPh>
    <phoneticPr fontId="8"/>
  </si>
  <si>
    <t>学力</t>
    <rPh sb="0" eb="2">
      <t>ガクリョク</t>
    </rPh>
    <phoneticPr fontId="8"/>
  </si>
  <si>
    <t>〇</t>
  </si>
  <si>
    <t>〇</t>
    <phoneticPr fontId="2"/>
  </si>
  <si>
    <t>女性エンジニア養成枠</t>
    <rPh sb="0" eb="2">
      <t>ジョセイ</t>
    </rPh>
    <rPh sb="7" eb="9">
      <t>ヨウセイ</t>
    </rPh>
    <rPh sb="9" eb="10">
      <t>ワク</t>
    </rPh>
    <phoneticPr fontId="8"/>
  </si>
  <si>
    <t>高度情報人材養成枠</t>
    <rPh sb="0" eb="2">
      <t>コウド</t>
    </rPh>
    <rPh sb="2" eb="4">
      <t>ジョウホウ</t>
    </rPh>
    <rPh sb="4" eb="6">
      <t>ジンザイ</t>
    </rPh>
    <rPh sb="6" eb="8">
      <t>ヨウセイ</t>
    </rPh>
    <rPh sb="8" eb="9">
      <t>ワク</t>
    </rPh>
    <phoneticPr fontId="8"/>
  </si>
  <si>
    <t>特別推薦・推薦・学力選抜
第１志望学科</t>
    <rPh sb="0" eb="2">
      <t>トクベツ</t>
    </rPh>
    <rPh sb="2" eb="4">
      <t>スイセン</t>
    </rPh>
    <rPh sb="5" eb="7">
      <t>スイセン</t>
    </rPh>
    <rPh sb="8" eb="10">
      <t>ガクリョク</t>
    </rPh>
    <rPh sb="10" eb="12">
      <t>センバツ</t>
    </rPh>
    <rPh sb="13" eb="14">
      <t>ダイ</t>
    </rPh>
    <rPh sb="15" eb="17">
      <t>シボウ</t>
    </rPh>
    <rPh sb="17" eb="19">
      <t>ガッカ</t>
    </rPh>
    <phoneticPr fontId="2"/>
  </si>
  <si>
    <t>特別推薦</t>
    <rPh sb="0" eb="4">
      <t>トクベツスイセン</t>
    </rPh>
    <phoneticPr fontId="8"/>
  </si>
  <si>
    <t>高度情報
人材養成枠</t>
    <rPh sb="0" eb="2">
      <t>コウド</t>
    </rPh>
    <rPh sb="2" eb="4">
      <t>ジョウホウ</t>
    </rPh>
    <rPh sb="5" eb="7">
      <t>ジンザイ</t>
    </rPh>
    <rPh sb="7" eb="9">
      <t>ヨウセイ</t>
    </rPh>
    <rPh sb="9" eb="10">
      <t>ワク</t>
    </rPh>
    <phoneticPr fontId="8"/>
  </si>
  <si>
    <t>推薦選抜</t>
    <rPh sb="0" eb="2">
      <t>スイセン</t>
    </rPh>
    <rPh sb="2" eb="4">
      <t>センバツ</t>
    </rPh>
    <phoneticPr fontId="8"/>
  </si>
  <si>
    <t>学力選抜</t>
    <rPh sb="0" eb="2">
      <t>ガクリョク</t>
    </rPh>
    <rPh sb="2" eb="4">
      <t>センバツ</t>
    </rPh>
    <phoneticPr fontId="8"/>
  </si>
  <si>
    <t>希望選抜方法
(該当するもの全てに○)</t>
    <rPh sb="0" eb="2">
      <t>キボウ</t>
    </rPh>
    <rPh sb="2" eb="4">
      <t>センバツ</t>
    </rPh>
    <rPh sb="4" eb="6">
      <t>ホウホウ</t>
    </rPh>
    <rPh sb="8" eb="10">
      <t>ガイトウ</t>
    </rPh>
    <rPh sb="14" eb="15">
      <t>スベ</t>
    </rPh>
    <phoneticPr fontId="2"/>
  </si>
  <si>
    <t>2023年4月1日</t>
  </si>
  <si>
    <t>2026年3月31日</t>
  </si>
  <si>
    <t>2026年度　神戸市立工業高等専門学校</t>
    <phoneticPr fontId="44"/>
  </si>
  <si>
    <t xml:space="preserve"> </t>
    <phoneticPr fontId="8"/>
  </si>
  <si>
    <t>(3)</t>
  </si>
  <si>
    <t>　希望選抜方法や志望学科について、Web出願の内容と一致しているか出願者とよく確認してください。</t>
    <rPh sb="1" eb="3">
      <t>キボウ</t>
    </rPh>
    <rPh sb="3" eb="5">
      <t>センバツ</t>
    </rPh>
    <rPh sb="5" eb="7">
      <t>ホウホウ</t>
    </rPh>
    <rPh sb="8" eb="12">
      <t>シボウガッカ</t>
    </rPh>
    <rPh sb="20" eb="22">
      <t>シュツガン</t>
    </rPh>
    <rPh sb="23" eb="25">
      <t>ナイヨウ</t>
    </rPh>
    <rPh sb="26" eb="28">
      <t>イッチ</t>
    </rPh>
    <rPh sb="33" eb="36">
      <t>シュツガンシャ</t>
    </rPh>
    <rPh sb="39" eb="41">
      <t>カクニン</t>
    </rPh>
    <phoneticPr fontId="2"/>
  </si>
  <si>
    <r>
      <t>　志望学科欄で、</t>
    </r>
    <r>
      <rPr>
        <b/>
        <u/>
        <sz val="9"/>
        <color indexed="8"/>
        <rFont val="ＭＳ Ｐ明朝"/>
        <family val="1"/>
        <charset val="128"/>
      </rPr>
      <t>志望しない欄は斜線、または横線を引く</t>
    </r>
    <r>
      <rPr>
        <sz val="9"/>
        <color indexed="8"/>
        <rFont val="ＭＳ Ｐ明朝"/>
        <family val="1"/>
        <charset val="128"/>
      </rPr>
      <t>こと。</t>
    </r>
    <phoneticPr fontId="2"/>
  </si>
  <si>
    <t>特別推薦選抜志願者出願書類等の送付について</t>
    <rPh sb="0" eb="2">
      <t>トクベツ</t>
    </rPh>
    <rPh sb="2" eb="4">
      <t>スイセン</t>
    </rPh>
    <rPh sb="4" eb="6">
      <t>センバツ</t>
    </rPh>
    <rPh sb="6" eb="9">
      <t>シガンシャ</t>
    </rPh>
    <rPh sb="9" eb="11">
      <t>シュツガン</t>
    </rPh>
    <rPh sb="11" eb="12">
      <t>ショ</t>
    </rPh>
    <rPh sb="12" eb="13">
      <t>ルイ</t>
    </rPh>
    <rPh sb="13" eb="14">
      <t>トウ</t>
    </rPh>
    <rPh sb="15" eb="17">
      <t>ソウフ</t>
    </rPh>
    <phoneticPr fontId="2"/>
  </si>
  <si>
    <t>(特別推薦の場合の送り状)</t>
    <rPh sb="1" eb="3">
      <t>トクベツ</t>
    </rPh>
    <rPh sb="3" eb="5">
      <t>スイセン</t>
    </rPh>
    <rPh sb="6" eb="8">
      <t>バアイ</t>
    </rPh>
    <rPh sb="9" eb="10">
      <t>オク</t>
    </rPh>
    <rPh sb="11" eb="12">
      <t>ジョウ</t>
    </rPh>
    <phoneticPr fontId="2"/>
  </si>
  <si>
    <t>　特別推薦選抜志願者</t>
    <rPh sb="1" eb="3">
      <t>トクベツ</t>
    </rPh>
    <rPh sb="3" eb="5">
      <t>スイセン</t>
    </rPh>
    <rPh sb="5" eb="7">
      <t>センバツ</t>
    </rPh>
    <rPh sb="7" eb="10">
      <t>シガンシャ</t>
    </rPh>
    <phoneticPr fontId="2"/>
  </si>
  <si>
    <t>推薦選抜志願者出願書類等の送付について</t>
    <rPh sb="0" eb="2">
      <t>スイセン</t>
    </rPh>
    <rPh sb="2" eb="4">
      <t>センバツ</t>
    </rPh>
    <rPh sb="4" eb="7">
      <t>シガンシャ</t>
    </rPh>
    <rPh sb="7" eb="9">
      <t>シュツガン</t>
    </rPh>
    <rPh sb="9" eb="10">
      <t>ショ</t>
    </rPh>
    <rPh sb="10" eb="11">
      <t>ルイ</t>
    </rPh>
    <rPh sb="11" eb="12">
      <t>トウ</t>
    </rPh>
    <rPh sb="13" eb="15">
      <t>ソウフ</t>
    </rPh>
    <phoneticPr fontId="2"/>
  </si>
  <si>
    <t>　推薦選抜志願者</t>
    <rPh sb="1" eb="3">
      <t>スイセン</t>
    </rPh>
    <rPh sb="3" eb="5">
      <t>センバツ</t>
    </rPh>
    <phoneticPr fontId="2"/>
  </si>
  <si>
    <t>特別推薦・推薦の送り状</t>
  </si>
  <si>
    <t xml:space="preserve"> </t>
    <phoneticPr fontId="45"/>
  </si>
  <si>
    <t>推薦書</t>
  </si>
  <si>
    <t>志願理由書</t>
  </si>
  <si>
    <t>受領書返送用の返信用封筒</t>
  </si>
  <si>
    <t>年　　月　　日</t>
    <rPh sb="0" eb="1">
      <t>トシ</t>
    </rPh>
    <rPh sb="3" eb="4">
      <t>ツキ</t>
    </rPh>
    <rPh sb="6" eb="7">
      <t>ヒ</t>
    </rPh>
    <phoneticPr fontId="45"/>
  </si>
  <si>
    <t>　下記の者は、学業・人物ともに優れ、貴校に入学するのにふさわしい者と認められますので　
推薦いたします。</t>
    <rPh sb="1" eb="3">
      <t>カキ</t>
    </rPh>
    <rPh sb="4" eb="5">
      <t>モノ</t>
    </rPh>
    <rPh sb="7" eb="9">
      <t>ガクギョウ</t>
    </rPh>
    <rPh sb="10" eb="12">
      <t>ジンブツ</t>
    </rPh>
    <rPh sb="15" eb="16">
      <t>スグ</t>
    </rPh>
    <rPh sb="18" eb="20">
      <t>キコウ</t>
    </rPh>
    <rPh sb="21" eb="23">
      <t>ニュウガク</t>
    </rPh>
    <rPh sb="32" eb="33">
      <t>モノ</t>
    </rPh>
    <rPh sb="34" eb="35">
      <t>ミト</t>
    </rPh>
    <phoneticPr fontId="44"/>
  </si>
  <si>
    <r>
      <rPr>
        <u/>
        <sz val="12"/>
        <rFont val="ＭＳ Ｐゴシック"/>
        <family val="3"/>
        <charset val="128"/>
        <scheme val="minor"/>
      </rPr>
      <t>【出願書類の郵送受付期間】</t>
    </r>
    <r>
      <rPr>
        <sz val="12"/>
        <rFont val="ＭＳ Ｐゴシック"/>
        <family val="3"/>
        <charset val="128"/>
        <scheme val="minor"/>
      </rPr>
      <t xml:space="preserve">
特別推薦選抜　２０２５年１２月８日(月)～２０２５年１２月１２日(金) 17時（必着）
推薦選抜　　　　２０２６年１月５日(月)～２０２６年１月９日(金) 17時（必着）
学力選抜　　　　２０２６年１月５日(月)～２０２６年１月９日(金)17時（必着）
　　　　　　　　　　２０２６年１月２３日(金)～２０２６年１月２８日(水) 17時（必着）
</t>
    </r>
    <r>
      <rPr>
        <u/>
        <sz val="12"/>
        <color rgb="FFFF0000"/>
        <rFont val="ＭＳ Ｐゴシック"/>
        <family val="3"/>
        <charset val="128"/>
        <scheme val="minor"/>
      </rPr>
      <t>【注意事項】</t>
    </r>
    <r>
      <rPr>
        <sz val="12"/>
        <color rgb="FFFF0000"/>
        <rFont val="ＭＳ Ｐゴシック"/>
        <family val="3"/>
        <charset val="128"/>
        <scheme val="minor"/>
      </rPr>
      <t xml:space="preserve">
・出願書類の受付は郵送のみとなります。</t>
    </r>
    <rPh sb="1" eb="3">
      <t>シュツガン</t>
    </rPh>
    <rPh sb="3" eb="5">
      <t>ショルイ</t>
    </rPh>
    <rPh sb="6" eb="8">
      <t>ユウソウ</t>
    </rPh>
    <rPh sb="10" eb="12">
      <t>キカン</t>
    </rPh>
    <rPh sb="14" eb="16">
      <t>トクベツ</t>
    </rPh>
    <rPh sb="16" eb="18">
      <t>スイセン</t>
    </rPh>
    <rPh sb="18" eb="20">
      <t>センバツ</t>
    </rPh>
    <rPh sb="32" eb="33">
      <t>ツキ</t>
    </rPh>
    <rPh sb="47" eb="48">
      <t>キン</t>
    </rPh>
    <rPh sb="52" eb="53">
      <t>ジ</t>
    </rPh>
    <rPh sb="94" eb="95">
      <t>ジ</t>
    </rPh>
    <rPh sb="118" eb="119">
      <t>ツキ</t>
    </rPh>
    <rPh sb="131" eb="132">
      <t>キン</t>
    </rPh>
    <rPh sb="162" eb="163">
      <t>キン</t>
    </rPh>
    <rPh sb="176" eb="177">
      <t>スイ</t>
    </rPh>
    <rPh sb="181" eb="182">
      <t>ジ</t>
    </rPh>
    <rPh sb="195" eb="197">
      <t>シュツガン</t>
    </rPh>
    <rPh sb="197" eb="199">
      <t>ショルイ</t>
    </rPh>
    <phoneticPr fontId="8"/>
  </si>
  <si>
    <t xml:space="preserve">   年　月　日</t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</si>
</sst>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度&quot;"/>
    <numFmt numFmtId="177" formatCode="yyyy&quot;年&quot;m&quot;月&quot;d&quot;日&quot;;@"/>
  </numFmts>
  <fonts count="7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b/>
      <sz val="16"/>
      <color indexed="3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rgb="FF7030A0"/>
      <name val="ＭＳ Ｐゴシック"/>
      <family val="3"/>
      <charset val="128"/>
    </font>
    <font>
      <sz val="14"/>
      <color theme="1"/>
      <name val="HGS明朝E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32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u/>
      <sz val="9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10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704">
    <xf numFmtId="0" fontId="0" fillId="0" borderId="0" xfId="0">
      <alignment vertical="center"/>
    </xf>
    <xf numFmtId="0" fontId="0" fillId="2" borderId="1" xfId="0" applyFill="1" applyBorder="1">
      <alignment vertical="center"/>
    </xf>
    <xf numFmtId="49" fontId="0" fillId="0" borderId="0" xfId="0" applyNumberFormat="1">
      <alignment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6" fillId="5" borderId="0" xfId="0" applyFont="1" applyFill="1" applyBorder="1" applyAlignment="1">
      <alignment horizontal="center" vertical="center"/>
    </xf>
    <xf numFmtId="0" fontId="0" fillId="5" borderId="5" xfId="0" applyFill="1" applyBorder="1">
      <alignment vertical="center"/>
    </xf>
    <xf numFmtId="0" fontId="13" fillId="5" borderId="4" xfId="0" applyFont="1" applyFill="1" applyBorder="1">
      <alignment vertical="center"/>
    </xf>
    <xf numFmtId="0" fontId="4" fillId="5" borderId="0" xfId="0" applyFont="1" applyFill="1" applyBorder="1" applyAlignment="1">
      <alignment vertical="center" wrapText="1"/>
    </xf>
    <xf numFmtId="0" fontId="4" fillId="5" borderId="0" xfId="0" applyFont="1" applyFill="1" applyBorder="1">
      <alignment vertical="center"/>
    </xf>
    <xf numFmtId="0" fontId="13" fillId="5" borderId="0" xfId="0" applyFont="1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Border="1">
      <alignment vertical="center"/>
    </xf>
    <xf numFmtId="0" fontId="0" fillId="5" borderId="0" xfId="0" applyFill="1" applyBorder="1" applyAlignment="1">
      <alignment vertical="top" wrapText="1"/>
    </xf>
    <xf numFmtId="0" fontId="13" fillId="5" borderId="0" xfId="0" applyFont="1" applyFill="1">
      <alignment vertical="center"/>
    </xf>
    <xf numFmtId="0" fontId="0" fillId="5" borderId="6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8" xfId="0" applyFill="1" applyBorder="1" applyAlignment="1">
      <alignment vertical="center"/>
    </xf>
    <xf numFmtId="0" fontId="7" fillId="5" borderId="0" xfId="0" applyFont="1" applyFill="1" applyBorder="1" applyAlignment="1">
      <alignment vertical="top" wrapText="1"/>
    </xf>
    <xf numFmtId="49" fontId="5" fillId="4" borderId="2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6" borderId="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NumberForma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Fill="1" applyBorder="1" applyProtection="1">
      <alignment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30" fillId="7" borderId="0" xfId="0" applyFont="1" applyFill="1" applyBorder="1" applyAlignment="1">
      <alignment vertical="center"/>
    </xf>
    <xf numFmtId="0" fontId="30" fillId="7" borderId="0" xfId="0" applyFont="1" applyFill="1" applyBorder="1">
      <alignment vertical="center"/>
    </xf>
    <xf numFmtId="0" fontId="30" fillId="7" borderId="1" xfId="0" applyFont="1" applyFill="1" applyBorder="1" applyAlignment="1">
      <alignment vertical="center"/>
    </xf>
    <xf numFmtId="0" fontId="31" fillId="7" borderId="0" xfId="0" applyFont="1" applyFill="1" applyBorder="1" applyAlignment="1">
      <alignment vertical="center"/>
    </xf>
    <xf numFmtId="0" fontId="30" fillId="7" borderId="4" xfId="0" applyFont="1" applyFill="1" applyBorder="1" applyAlignment="1">
      <alignment vertical="center"/>
    </xf>
    <xf numFmtId="0" fontId="30" fillId="7" borderId="4" xfId="0" applyFont="1" applyFill="1" applyBorder="1" applyAlignment="1">
      <alignment vertical="center" wrapText="1"/>
    </xf>
    <xf numFmtId="0" fontId="31" fillId="7" borderId="0" xfId="0" applyFont="1" applyFill="1">
      <alignment vertical="center"/>
    </xf>
    <xf numFmtId="0" fontId="0" fillId="7" borderId="0" xfId="0" applyFill="1" applyBorder="1">
      <alignment vertical="center"/>
    </xf>
    <xf numFmtId="0" fontId="31" fillId="7" borderId="0" xfId="0" applyFont="1" applyFill="1" applyAlignment="1">
      <alignment horizontal="right" vertical="center"/>
    </xf>
    <xf numFmtId="0" fontId="30" fillId="7" borderId="27" xfId="0" applyFont="1" applyFill="1" applyBorder="1">
      <alignment vertical="center"/>
    </xf>
    <xf numFmtId="0" fontId="30" fillId="7" borderId="5" xfId="0" applyFont="1" applyFill="1" applyBorder="1">
      <alignment vertical="center"/>
    </xf>
    <xf numFmtId="0" fontId="30" fillId="7" borderId="1" xfId="0" applyFont="1" applyFill="1" applyBorder="1">
      <alignment vertical="center"/>
    </xf>
    <xf numFmtId="0" fontId="0" fillId="0" borderId="0" xfId="0" quotePrefix="1" applyAlignment="1" applyProtection="1">
      <alignment horizontal="center" vertical="center"/>
    </xf>
    <xf numFmtId="0" fontId="30" fillId="7" borderId="0" xfId="0" applyFont="1" applyFill="1" applyBorder="1" applyAlignment="1">
      <alignment vertical="center" wrapText="1"/>
    </xf>
    <xf numFmtId="49" fontId="22" fillId="7" borderId="0" xfId="0" applyNumberFormat="1" applyFont="1" applyFill="1" applyAlignment="1">
      <alignment horizontal="left"/>
    </xf>
    <xf numFmtId="0" fontId="22" fillId="7" borderId="0" xfId="0" applyFont="1" applyFill="1" applyAlignment="1">
      <alignment horizontal="left"/>
    </xf>
    <xf numFmtId="49" fontId="5" fillId="7" borderId="27" xfId="0" applyNumberFormat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49" fontId="5" fillId="7" borderId="0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49" fontId="0" fillId="7" borderId="1" xfId="0" applyNumberFormat="1" applyFill="1" applyBorder="1">
      <alignment vertical="center"/>
    </xf>
    <xf numFmtId="0" fontId="0" fillId="8" borderId="0" xfId="0" applyFill="1" applyBorder="1">
      <alignment vertical="center"/>
    </xf>
    <xf numFmtId="49" fontId="0" fillId="8" borderId="0" xfId="0" applyNumberFormat="1" applyFill="1">
      <alignment vertical="center"/>
    </xf>
    <xf numFmtId="0" fontId="30" fillId="7" borderId="26" xfId="0" applyFont="1" applyFill="1" applyBorder="1" applyAlignment="1">
      <alignment vertical="center"/>
    </xf>
    <xf numFmtId="0" fontId="30" fillId="7" borderId="27" xfId="0" applyFont="1" applyFill="1" applyBorder="1" applyAlignment="1">
      <alignment vertical="center"/>
    </xf>
    <xf numFmtId="0" fontId="31" fillId="7" borderId="27" xfId="0" applyFont="1" applyFill="1" applyBorder="1" applyAlignment="1">
      <alignment vertical="center"/>
    </xf>
    <xf numFmtId="0" fontId="0" fillId="7" borderId="27" xfId="0" applyFill="1" applyBorder="1">
      <alignment vertical="center"/>
    </xf>
    <xf numFmtId="0" fontId="30" fillId="7" borderId="29" xfId="0" applyFont="1" applyFill="1" applyBorder="1">
      <alignment vertical="center"/>
    </xf>
    <xf numFmtId="0" fontId="30" fillId="7" borderId="0" xfId="0" applyFont="1" applyFill="1" applyAlignment="1">
      <alignment vertical="center"/>
    </xf>
    <xf numFmtId="0" fontId="35" fillId="7" borderId="0" xfId="0" applyFont="1" applyFill="1" applyBorder="1">
      <alignment vertical="center"/>
    </xf>
    <xf numFmtId="0" fontId="31" fillId="7" borderId="7" xfId="0" applyFont="1" applyFill="1" applyBorder="1" applyAlignment="1">
      <alignment vertical="center"/>
    </xf>
    <xf numFmtId="0" fontId="30" fillId="7" borderId="6" xfId="0" applyFont="1" applyFill="1" applyBorder="1">
      <alignment vertical="center"/>
    </xf>
    <xf numFmtId="0" fontId="30" fillId="7" borderId="0" xfId="0" applyFont="1" applyFill="1" applyBorder="1" applyAlignment="1">
      <alignment vertical="top" wrapText="1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30" fillId="7" borderId="0" xfId="0" applyFont="1" applyFill="1" applyBorder="1" applyProtection="1">
      <alignment vertical="center"/>
    </xf>
    <xf numFmtId="0" fontId="30" fillId="7" borderId="5" xfId="0" applyFont="1" applyFill="1" applyBorder="1" applyProtection="1">
      <alignment vertical="center"/>
    </xf>
    <xf numFmtId="0" fontId="27" fillId="8" borderId="0" xfId="0" applyFont="1" applyFill="1" applyAlignment="1" applyProtection="1">
      <alignment horizontal="left" vertical="center"/>
    </xf>
    <xf numFmtId="0" fontId="16" fillId="8" borderId="0" xfId="0" applyFont="1" applyFill="1" applyAlignment="1" applyProtection="1">
      <alignment vertical="center" wrapText="1"/>
    </xf>
    <xf numFmtId="0" fontId="34" fillId="8" borderId="0" xfId="0" applyFont="1" applyFill="1">
      <alignment vertical="center"/>
    </xf>
    <xf numFmtId="0" fontId="38" fillId="7" borderId="0" xfId="0" applyFont="1" applyFill="1" applyBorder="1" applyProtection="1">
      <alignment vertical="center"/>
    </xf>
    <xf numFmtId="0" fontId="38" fillId="7" borderId="0" xfId="0" applyFont="1" applyFill="1" applyProtection="1">
      <alignment vertical="center"/>
    </xf>
    <xf numFmtId="49" fontId="0" fillId="7" borderId="0" xfId="0" applyNumberFormat="1" applyFill="1" applyAlignment="1">
      <alignment horizontal="center" vertical="center" wrapText="1"/>
    </xf>
    <xf numFmtId="0" fontId="17" fillId="7" borderId="3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1" fillId="7" borderId="0" xfId="0" applyFont="1" applyFill="1" applyBorder="1" applyAlignment="1">
      <alignment vertical="center"/>
    </xf>
    <xf numFmtId="0" fontId="26" fillId="7" borderId="0" xfId="0" applyFont="1" applyFill="1" applyAlignment="1" applyProtection="1">
      <alignment horizontal="left" vertical="center" shrinkToFit="1"/>
    </xf>
    <xf numFmtId="0" fontId="26" fillId="7" borderId="5" xfId="0" applyFont="1" applyFill="1" applyBorder="1" applyAlignment="1" applyProtection="1">
      <alignment horizontal="left" vertical="center" shrinkToFit="1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0" fillId="7" borderId="0" xfId="0" applyFill="1" applyAlignment="1">
      <alignment horizontal="center" vertical="center"/>
    </xf>
    <xf numFmtId="0" fontId="0" fillId="7" borderId="1" xfId="0" applyFill="1" applyBorder="1">
      <alignment vertical="center"/>
    </xf>
    <xf numFmtId="0" fontId="0" fillId="7" borderId="0" xfId="0" applyFill="1" applyAlignment="1">
      <alignment horizontal="distributed" vertical="center"/>
    </xf>
    <xf numFmtId="177" fontId="0" fillId="7" borderId="0" xfId="0" applyNumberForma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distributed" vertical="center"/>
    </xf>
    <xf numFmtId="0" fontId="0" fillId="7" borderId="0" xfId="0" applyFill="1" applyAlignment="1">
      <alignment vertical="center" shrinkToFit="1"/>
    </xf>
    <xf numFmtId="0" fontId="0" fillId="9" borderId="0" xfId="0" applyFill="1" applyBorder="1" applyAlignment="1" applyProtection="1">
      <alignment horizontal="distributed" vertical="center" shrinkToFit="1"/>
      <protection locked="0"/>
    </xf>
    <xf numFmtId="0" fontId="0" fillId="9" borderId="0" xfId="0" applyFill="1" applyBorder="1" applyAlignment="1" applyProtection="1">
      <alignment horizontal="center" vertical="center"/>
      <protection locked="0"/>
    </xf>
    <xf numFmtId="0" fontId="16" fillId="8" borderId="0" xfId="0" applyFont="1" applyFill="1" applyAlignment="1" applyProtection="1">
      <alignment horizontal="left" vertical="top" wrapText="1"/>
    </xf>
    <xf numFmtId="176" fontId="20" fillId="2" borderId="0" xfId="0" applyNumberFormat="1" applyFont="1" applyFill="1" applyAlignment="1">
      <alignment horizontal="right" vertical="center"/>
    </xf>
    <xf numFmtId="0" fontId="0" fillId="7" borderId="0" xfId="0" applyFill="1" applyAlignment="1">
      <alignment vertical="center"/>
    </xf>
    <xf numFmtId="176" fontId="0" fillId="7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7" fillId="8" borderId="0" xfId="0" applyFont="1" applyFill="1" applyProtection="1">
      <alignment vertical="center"/>
    </xf>
    <xf numFmtId="0" fontId="47" fillId="7" borderId="0" xfId="0" applyFont="1" applyFill="1" applyProtection="1">
      <alignment vertical="center"/>
    </xf>
    <xf numFmtId="0" fontId="48" fillId="8" borderId="0" xfId="0" applyFont="1" applyFill="1" applyProtection="1">
      <alignment vertical="center"/>
    </xf>
    <xf numFmtId="0" fontId="27" fillId="8" borderId="0" xfId="0" applyFont="1" applyFill="1" applyProtection="1">
      <alignment vertical="center"/>
    </xf>
    <xf numFmtId="0" fontId="47" fillId="7" borderId="0" xfId="0" applyFont="1" applyFill="1" applyBorder="1" applyProtection="1">
      <alignment vertical="center"/>
    </xf>
    <xf numFmtId="0" fontId="47" fillId="7" borderId="22" xfId="0" applyFont="1" applyFill="1" applyBorder="1" applyProtection="1">
      <alignment vertical="center"/>
    </xf>
    <xf numFmtId="0" fontId="50" fillId="7" borderId="0" xfId="0" applyFont="1" applyFill="1" applyBorder="1" applyAlignment="1" applyProtection="1">
      <alignment horizontal="center" vertical="center"/>
    </xf>
    <xf numFmtId="0" fontId="47" fillId="7" borderId="0" xfId="0" applyFont="1" applyFill="1" applyAlignment="1">
      <alignment vertical="center"/>
    </xf>
    <xf numFmtId="0" fontId="47" fillId="7" borderId="0" xfId="0" applyFont="1" applyFill="1" applyBorder="1" applyAlignment="1">
      <alignment vertical="center"/>
    </xf>
    <xf numFmtId="0" fontId="47" fillId="7" borderId="1" xfId="0" applyFont="1" applyFill="1" applyBorder="1" applyAlignment="1">
      <alignment vertical="center"/>
    </xf>
    <xf numFmtId="0" fontId="38" fillId="7" borderId="20" xfId="0" applyFont="1" applyFill="1" applyBorder="1" applyProtection="1">
      <alignment vertical="center"/>
    </xf>
    <xf numFmtId="0" fontId="47" fillId="7" borderId="16" xfId="0" applyFont="1" applyFill="1" applyBorder="1" applyProtection="1">
      <alignment vertical="center"/>
    </xf>
    <xf numFmtId="0" fontId="47" fillId="7" borderId="16" xfId="0" applyFont="1" applyFill="1" applyBorder="1" applyAlignment="1" applyProtection="1">
      <alignment vertical="center"/>
    </xf>
    <xf numFmtId="0" fontId="47" fillId="7" borderId="17" xfId="0" applyFont="1" applyFill="1" applyBorder="1" applyProtection="1">
      <alignment vertical="center"/>
    </xf>
    <xf numFmtId="0" fontId="47" fillId="7" borderId="15" xfId="0" applyFont="1" applyFill="1" applyBorder="1" applyAlignment="1" applyProtection="1">
      <alignment vertical="center"/>
    </xf>
    <xf numFmtId="0" fontId="47" fillId="7" borderId="10" xfId="0" applyFont="1" applyFill="1" applyBorder="1" applyAlignment="1" applyProtection="1">
      <alignment vertical="center"/>
    </xf>
    <xf numFmtId="0" fontId="47" fillId="7" borderId="20" xfId="0" applyFont="1" applyFill="1" applyBorder="1" applyAlignment="1" applyProtection="1">
      <alignment vertical="center"/>
    </xf>
    <xf numFmtId="0" fontId="47" fillId="7" borderId="4" xfId="0" applyFont="1" applyFill="1" applyBorder="1" applyAlignment="1" applyProtection="1">
      <alignment vertical="center"/>
    </xf>
    <xf numFmtId="0" fontId="47" fillId="7" borderId="11" xfId="0" applyFont="1" applyFill="1" applyBorder="1" applyAlignment="1" applyProtection="1">
      <alignment vertical="center"/>
    </xf>
    <xf numFmtId="0" fontId="38" fillId="7" borderId="19" xfId="0" applyFont="1" applyFill="1" applyBorder="1" applyAlignment="1" applyProtection="1">
      <alignment vertical="center"/>
    </xf>
    <xf numFmtId="0" fontId="47" fillId="7" borderId="4" xfId="0" applyFont="1" applyFill="1" applyBorder="1" applyAlignment="1" applyProtection="1">
      <alignment vertical="center" wrapText="1"/>
    </xf>
    <xf numFmtId="0" fontId="47" fillId="7" borderId="18" xfId="0" applyFont="1" applyFill="1" applyBorder="1" applyAlignment="1" applyProtection="1">
      <alignment vertical="center"/>
    </xf>
    <xf numFmtId="0" fontId="47" fillId="7" borderId="19" xfId="0" applyFont="1" applyFill="1" applyBorder="1" applyAlignment="1" applyProtection="1">
      <alignment vertical="center"/>
    </xf>
    <xf numFmtId="0" fontId="38" fillId="7" borderId="15" xfId="0" applyFont="1" applyFill="1" applyBorder="1" applyAlignment="1" applyProtection="1">
      <alignment vertical="center"/>
    </xf>
    <xf numFmtId="0" fontId="38" fillId="7" borderId="10" xfId="0" applyFont="1" applyFill="1" applyBorder="1" applyAlignment="1" applyProtection="1">
      <alignment vertical="center"/>
    </xf>
    <xf numFmtId="0" fontId="38" fillId="8" borderId="0" xfId="0" applyFont="1" applyFill="1" applyProtection="1">
      <alignment vertical="center"/>
    </xf>
    <xf numFmtId="0" fontId="38" fillId="7" borderId="4" xfId="0" applyFont="1" applyFill="1" applyBorder="1" applyAlignment="1" applyProtection="1">
      <alignment vertical="center"/>
    </xf>
    <xf numFmtId="0" fontId="38" fillId="7" borderId="11" xfId="0" applyFont="1" applyFill="1" applyBorder="1" applyAlignment="1" applyProtection="1">
      <alignment vertical="center"/>
    </xf>
    <xf numFmtId="0" fontId="38" fillId="7" borderId="10" xfId="0" applyFont="1" applyFill="1" applyBorder="1" applyAlignment="1" applyProtection="1">
      <alignment horizontal="center" vertical="center"/>
    </xf>
    <xf numFmtId="0" fontId="38" fillId="7" borderId="0" xfId="0" applyFont="1" applyFill="1" applyBorder="1" applyAlignment="1" applyProtection="1">
      <alignment vertical="top" wrapText="1"/>
    </xf>
    <xf numFmtId="0" fontId="38" fillId="7" borderId="15" xfId="0" applyFont="1" applyFill="1" applyBorder="1" applyProtection="1">
      <alignment vertical="center"/>
    </xf>
    <xf numFmtId="0" fontId="38" fillId="7" borderId="16" xfId="0" applyFont="1" applyFill="1" applyBorder="1" applyProtection="1">
      <alignment vertical="center"/>
    </xf>
    <xf numFmtId="0" fontId="38" fillId="7" borderId="16" xfId="0" applyFont="1" applyFill="1" applyBorder="1" applyAlignment="1" applyProtection="1">
      <alignment vertical="top" wrapText="1"/>
    </xf>
    <xf numFmtId="0" fontId="38" fillId="7" borderId="17" xfId="0" applyFont="1" applyFill="1" applyBorder="1" applyProtection="1">
      <alignment vertical="center"/>
    </xf>
    <xf numFmtId="0" fontId="38" fillId="7" borderId="4" xfId="0" applyFont="1" applyFill="1" applyBorder="1" applyProtection="1">
      <alignment vertical="center"/>
    </xf>
    <xf numFmtId="0" fontId="38" fillId="7" borderId="5" xfId="0" applyFont="1" applyFill="1" applyBorder="1" applyProtection="1">
      <alignment vertical="center"/>
    </xf>
    <xf numFmtId="0" fontId="52" fillId="7" borderId="0" xfId="0" applyFont="1" applyFill="1" applyBorder="1" applyAlignment="1" applyProtection="1">
      <alignment horizontal="distributed" vertical="center" justifyLastLine="1"/>
    </xf>
    <xf numFmtId="0" fontId="38" fillId="7" borderId="0" xfId="0" applyFont="1" applyFill="1" applyBorder="1" applyAlignment="1" applyProtection="1">
      <alignment horizontal="right" vertical="center"/>
    </xf>
    <xf numFmtId="0" fontId="38" fillId="7" borderId="0" xfId="0" applyFont="1" applyFill="1" applyBorder="1" applyAlignment="1" applyProtection="1">
      <alignment vertical="center"/>
    </xf>
    <xf numFmtId="0" fontId="52" fillId="7" borderId="0" xfId="0" applyFont="1" applyFill="1" applyBorder="1" applyAlignment="1" applyProtection="1">
      <alignment horizontal="right" vertical="center"/>
    </xf>
    <xf numFmtId="0" fontId="52" fillId="7" borderId="0" xfId="0" applyFont="1" applyFill="1" applyBorder="1" applyAlignment="1" applyProtection="1">
      <alignment horizontal="left" vertical="center"/>
    </xf>
    <xf numFmtId="0" fontId="38" fillId="7" borderId="7" xfId="0" applyFont="1" applyFill="1" applyBorder="1" applyProtection="1">
      <alignment vertical="center"/>
    </xf>
    <xf numFmtId="0" fontId="38" fillId="7" borderId="1" xfId="0" applyFont="1" applyFill="1" applyBorder="1" applyProtection="1">
      <alignment vertical="center"/>
    </xf>
    <xf numFmtId="0" fontId="38" fillId="7" borderId="6" xfId="0" applyFont="1" applyFill="1" applyBorder="1" applyProtection="1">
      <alignment vertical="center"/>
    </xf>
    <xf numFmtId="0" fontId="38" fillId="7" borderId="0" xfId="0" quotePrefix="1" applyFont="1" applyFill="1" applyAlignment="1" applyProtection="1">
      <alignment horizontal="right" vertical="center"/>
    </xf>
    <xf numFmtId="0" fontId="38" fillId="7" borderId="0" xfId="0" quotePrefix="1" applyFont="1" applyFill="1" applyAlignment="1" applyProtection="1">
      <alignment horizontal="right" vertical="top"/>
    </xf>
    <xf numFmtId="0" fontId="38" fillId="7" borderId="16" xfId="0" quotePrefix="1" applyFont="1" applyFill="1" applyBorder="1" applyAlignment="1" applyProtection="1">
      <alignment horizontal="right" vertical="center"/>
    </xf>
    <xf numFmtId="0" fontId="38" fillId="7" borderId="10" xfId="0" applyFont="1" applyFill="1" applyBorder="1" applyProtection="1">
      <alignment vertical="center"/>
    </xf>
    <xf numFmtId="0" fontId="38" fillId="7" borderId="14" xfId="0" applyFont="1" applyFill="1" applyBorder="1" applyProtection="1">
      <alignment vertical="center"/>
    </xf>
    <xf numFmtId="0" fontId="38" fillId="7" borderId="0" xfId="0" quotePrefix="1" applyFont="1" applyFill="1" applyBorder="1" applyAlignment="1" applyProtection="1">
      <alignment horizontal="right" vertical="center"/>
    </xf>
    <xf numFmtId="0" fontId="38" fillId="7" borderId="11" xfId="0" applyFont="1" applyFill="1" applyBorder="1" applyProtection="1">
      <alignment vertical="center"/>
    </xf>
    <xf numFmtId="0" fontId="38" fillId="7" borderId="0" xfId="0" applyFont="1" applyFill="1" applyBorder="1" applyAlignment="1" applyProtection="1">
      <alignment vertical="top"/>
    </xf>
    <xf numFmtId="0" fontId="38" fillId="7" borderId="0" xfId="0" applyFont="1" applyFill="1" applyBorder="1" applyAlignment="1" applyProtection="1">
      <alignment vertical="center" wrapText="1"/>
    </xf>
    <xf numFmtId="0" fontId="38" fillId="7" borderId="11" xfId="0" applyFont="1" applyFill="1" applyBorder="1" applyAlignment="1" applyProtection="1">
      <alignment vertical="center" wrapText="1"/>
    </xf>
    <xf numFmtId="0" fontId="38" fillId="7" borderId="21" xfId="0" applyFont="1" applyFill="1" applyBorder="1" applyProtection="1">
      <alignment vertical="center"/>
    </xf>
    <xf numFmtId="0" fontId="38" fillId="7" borderId="22" xfId="0" applyFont="1" applyFill="1" applyBorder="1" applyProtection="1">
      <alignment vertical="center"/>
    </xf>
    <xf numFmtId="0" fontId="38" fillId="7" borderId="22" xfId="0" applyFont="1" applyFill="1" applyBorder="1" applyAlignment="1" applyProtection="1">
      <alignment vertical="center" wrapText="1"/>
    </xf>
    <xf numFmtId="0" fontId="38" fillId="7" borderId="19" xfId="0" applyFont="1" applyFill="1" applyBorder="1" applyAlignment="1" applyProtection="1">
      <alignment vertical="center" wrapText="1"/>
    </xf>
    <xf numFmtId="0" fontId="56" fillId="8" borderId="0" xfId="0" applyFont="1" applyFill="1" applyProtection="1">
      <alignment vertical="center"/>
    </xf>
    <xf numFmtId="0" fontId="49" fillId="7" borderId="0" xfId="2" applyFont="1" applyFill="1">
      <alignment vertical="center"/>
    </xf>
    <xf numFmtId="0" fontId="27" fillId="7" borderId="0" xfId="2" applyFont="1" applyFill="1">
      <alignment vertical="center"/>
    </xf>
    <xf numFmtId="0" fontId="47" fillId="8" borderId="0" xfId="2" applyFont="1" applyFill="1">
      <alignment vertical="center"/>
    </xf>
    <xf numFmtId="0" fontId="59" fillId="7" borderId="0" xfId="2" applyFont="1" applyFill="1">
      <alignment vertical="center"/>
    </xf>
    <xf numFmtId="0" fontId="52" fillId="7" borderId="0" xfId="2" applyFont="1" applyFill="1">
      <alignment vertical="center"/>
    </xf>
    <xf numFmtId="0" fontId="60" fillId="7" borderId="0" xfId="2" applyFont="1" applyFill="1">
      <alignment vertical="center"/>
    </xf>
    <xf numFmtId="0" fontId="59" fillId="7" borderId="0" xfId="2" applyFont="1" applyFill="1" applyAlignment="1">
      <alignment horizontal="distributed" vertical="center"/>
    </xf>
    <xf numFmtId="0" fontId="61" fillId="8" borderId="0" xfId="2" applyFont="1" applyFill="1">
      <alignment vertical="center"/>
    </xf>
    <xf numFmtId="0" fontId="27" fillId="7" borderId="26" xfId="2" applyFont="1" applyFill="1" applyBorder="1">
      <alignment vertical="center"/>
    </xf>
    <xf numFmtId="0" fontId="27" fillId="7" borderId="27" xfId="2" applyFont="1" applyFill="1" applyBorder="1">
      <alignment vertical="center"/>
    </xf>
    <xf numFmtId="0" fontId="27" fillId="7" borderId="4" xfId="2" applyFont="1" applyFill="1" applyBorder="1">
      <alignment vertical="center"/>
    </xf>
    <xf numFmtId="0" fontId="27" fillId="7" borderId="5" xfId="2" applyFont="1" applyFill="1" applyBorder="1">
      <alignment vertical="center"/>
    </xf>
    <xf numFmtId="0" fontId="62" fillId="7" borderId="0" xfId="2" applyFont="1" applyFill="1">
      <alignment vertical="center"/>
    </xf>
    <xf numFmtId="0" fontId="63" fillId="7" borderId="0" xfId="2" applyFont="1" applyFill="1" applyAlignment="1">
      <alignment horizontal="distributed" vertical="center" indent="2"/>
    </xf>
    <xf numFmtId="0" fontId="27" fillId="7" borderId="0" xfId="2" applyFont="1" applyFill="1" applyAlignment="1">
      <alignment vertical="center"/>
    </xf>
    <xf numFmtId="0" fontId="53" fillId="7" borderId="0" xfId="2" applyFont="1" applyFill="1">
      <alignment vertical="center"/>
    </xf>
    <xf numFmtId="0" fontId="62" fillId="7" borderId="0" xfId="2" applyFont="1" applyFill="1" applyAlignment="1">
      <alignment vertical="center"/>
    </xf>
    <xf numFmtId="0" fontId="52" fillId="7" borderId="5" xfId="2" applyFont="1" applyFill="1" applyBorder="1">
      <alignment vertical="center"/>
    </xf>
    <xf numFmtId="0" fontId="64" fillId="7" borderId="5" xfId="2" applyFont="1" applyFill="1" applyBorder="1" applyAlignment="1">
      <alignment horizontal="center" vertical="center"/>
    </xf>
    <xf numFmtId="0" fontId="47" fillId="7" borderId="11" xfId="0" applyFont="1" applyFill="1" applyBorder="1" applyAlignment="1">
      <alignment vertical="center"/>
    </xf>
    <xf numFmtId="0" fontId="52" fillId="7" borderId="0" xfId="2" applyFont="1" applyFill="1" applyAlignment="1">
      <alignment horizontal="center" vertical="center"/>
    </xf>
    <xf numFmtId="0" fontId="52" fillId="7" borderId="5" xfId="2" applyFont="1" applyFill="1" applyBorder="1" applyAlignment="1">
      <alignment horizontal="center" vertical="center"/>
    </xf>
    <xf numFmtId="0" fontId="62" fillId="7" borderId="0" xfId="2" applyFont="1" applyFill="1" applyAlignment="1">
      <alignment vertical="center" wrapText="1"/>
    </xf>
    <xf numFmtId="0" fontId="27" fillId="7" borderId="0" xfId="2" applyFont="1" applyFill="1" applyAlignment="1">
      <alignment horizontal="center" vertical="center"/>
    </xf>
    <xf numFmtId="0" fontId="27" fillId="7" borderId="17" xfId="2" applyFont="1" applyFill="1" applyBorder="1" applyAlignment="1">
      <alignment horizontal="center" vertical="center"/>
    </xf>
    <xf numFmtId="0" fontId="27" fillId="7" borderId="5" xfId="2" applyFont="1" applyFill="1" applyBorder="1" applyAlignment="1">
      <alignment horizontal="center" vertical="center"/>
    </xf>
    <xf numFmtId="0" fontId="27" fillId="7" borderId="28" xfId="2" applyFont="1" applyFill="1" applyBorder="1" applyAlignment="1">
      <alignment horizontal="center" vertical="center"/>
    </xf>
    <xf numFmtId="0" fontId="53" fillId="7" borderId="4" xfId="2" applyFont="1" applyFill="1" applyBorder="1" applyAlignment="1">
      <alignment horizontal="distributed" vertical="center" justifyLastLine="1"/>
    </xf>
    <xf numFmtId="0" fontId="53" fillId="7" borderId="0" xfId="2" applyFont="1" applyFill="1" applyAlignment="1">
      <alignment horizontal="distributed" vertical="center" justifyLastLine="1"/>
    </xf>
    <xf numFmtId="0" fontId="27" fillId="7" borderId="0" xfId="2" applyFont="1" applyFill="1" applyAlignment="1">
      <alignment vertical="center" textRotation="255"/>
    </xf>
    <xf numFmtId="0" fontId="27" fillId="7" borderId="0" xfId="2" applyFont="1" applyFill="1" applyAlignment="1">
      <alignment vertical="center" justifyLastLine="1"/>
    </xf>
    <xf numFmtId="0" fontId="48" fillId="7" borderId="4" xfId="2" applyFont="1" applyFill="1" applyBorder="1">
      <alignment vertical="center"/>
    </xf>
    <xf numFmtId="0" fontId="66" fillId="7" borderId="0" xfId="2" applyFont="1" applyFill="1" applyAlignment="1">
      <alignment horizontal="center" vertical="center"/>
    </xf>
    <xf numFmtId="0" fontId="66" fillId="7" borderId="0" xfId="2" applyFont="1" applyFill="1">
      <alignment vertical="center"/>
    </xf>
    <xf numFmtId="0" fontId="27" fillId="7" borderId="10" xfId="2" applyFont="1" applyFill="1" applyBorder="1">
      <alignment vertical="center"/>
    </xf>
    <xf numFmtId="0" fontId="48" fillId="7" borderId="0" xfId="2" applyFont="1" applyFill="1">
      <alignment vertical="center"/>
    </xf>
    <xf numFmtId="0" fontId="47" fillId="7" borderId="0" xfId="2" applyFont="1" applyFill="1">
      <alignment vertical="center"/>
    </xf>
    <xf numFmtId="0" fontId="52" fillId="7" borderId="0" xfId="2" applyFont="1" applyFill="1" applyAlignment="1">
      <alignment horizontal="left" vertical="center"/>
    </xf>
    <xf numFmtId="0" fontId="64" fillId="7" borderId="0" xfId="2" applyFont="1" applyFill="1" applyAlignment="1">
      <alignment horizontal="left" vertical="center"/>
    </xf>
    <xf numFmtId="0" fontId="62" fillId="7" borderId="0" xfId="2" applyFont="1" applyFill="1" applyAlignment="1">
      <alignment horizontal="left" vertical="center"/>
    </xf>
    <xf numFmtId="0" fontId="27" fillId="7" borderId="0" xfId="2" applyFont="1" applyFill="1" applyAlignment="1">
      <alignment horizontal="left" vertical="center"/>
    </xf>
    <xf numFmtId="0" fontId="52" fillId="7" borderId="4" xfId="2" applyFont="1" applyFill="1" applyBorder="1">
      <alignment vertical="center"/>
    </xf>
    <xf numFmtId="0" fontId="38" fillId="7" borderId="0" xfId="2" applyFont="1" applyFill="1">
      <alignment vertical="center"/>
    </xf>
    <xf numFmtId="0" fontId="38" fillId="7" borderId="11" xfId="2" applyFont="1" applyFill="1" applyBorder="1">
      <alignment vertical="center"/>
    </xf>
    <xf numFmtId="0" fontId="68" fillId="7" borderId="0" xfId="2" applyFont="1" applyFill="1" applyAlignment="1">
      <alignment horizontal="left" vertical="center"/>
    </xf>
    <xf numFmtId="0" fontId="69" fillId="7" borderId="0" xfId="2" applyFont="1" applyFill="1">
      <alignment vertical="center"/>
    </xf>
    <xf numFmtId="0" fontId="70" fillId="7" borderId="0" xfId="2" applyFont="1" applyFill="1">
      <alignment vertical="center"/>
    </xf>
    <xf numFmtId="0" fontId="69" fillId="7" borderId="0" xfId="2" applyFont="1" applyFill="1" applyAlignment="1">
      <alignment vertical="center" wrapText="1"/>
    </xf>
    <xf numFmtId="0" fontId="38" fillId="8" borderId="0" xfId="2" applyFont="1" applyFill="1">
      <alignment vertical="center"/>
    </xf>
    <xf numFmtId="0" fontId="52" fillId="7" borderId="0" xfId="2" applyFont="1" applyFill="1" applyAlignment="1">
      <alignment vertical="center" wrapText="1"/>
    </xf>
    <xf numFmtId="0" fontId="52" fillId="7" borderId="11" xfId="2" applyFont="1" applyFill="1" applyBorder="1">
      <alignment vertical="center"/>
    </xf>
    <xf numFmtId="0" fontId="38" fillId="7" borderId="0" xfId="2" applyFont="1" applyFill="1" applyAlignment="1">
      <alignment horizontal="right" vertical="center" wrapText="1"/>
    </xf>
    <xf numFmtId="0" fontId="38" fillId="7" borderId="0" xfId="2" applyFont="1" applyFill="1" applyAlignment="1">
      <alignment horizontal="right" vertical="center"/>
    </xf>
    <xf numFmtId="0" fontId="38" fillId="7" borderId="0" xfId="2" applyFont="1" applyFill="1" applyAlignment="1">
      <alignment horizontal="left" vertical="center"/>
    </xf>
    <xf numFmtId="0" fontId="38" fillId="7" borderId="5" xfId="2" applyFont="1" applyFill="1" applyBorder="1" applyAlignment="1">
      <alignment horizontal="left" vertical="center"/>
    </xf>
    <xf numFmtId="0" fontId="52" fillId="9" borderId="0" xfId="2" applyFont="1" applyFill="1" applyAlignment="1" applyProtection="1">
      <alignment vertical="center"/>
    </xf>
    <xf numFmtId="0" fontId="38" fillId="7" borderId="0" xfId="2" applyFont="1" applyFill="1" applyBorder="1" applyAlignment="1">
      <alignment horizontal="left" vertical="center"/>
    </xf>
    <xf numFmtId="0" fontId="47" fillId="7" borderId="11" xfId="2" applyFont="1" applyFill="1" applyBorder="1">
      <alignment vertical="center"/>
    </xf>
    <xf numFmtId="0" fontId="71" fillId="7" borderId="0" xfId="2" applyFont="1" applyFill="1" applyAlignment="1">
      <alignment vertical="center" wrapText="1"/>
    </xf>
    <xf numFmtId="0" fontId="38" fillId="7" borderId="0" xfId="2" applyFont="1" applyFill="1" applyAlignment="1">
      <alignment vertical="top"/>
    </xf>
    <xf numFmtId="0" fontId="47" fillId="7" borderId="0" xfId="2" applyFont="1" applyFill="1" applyAlignment="1">
      <alignment vertical="top"/>
    </xf>
    <xf numFmtId="0" fontId="27" fillId="7" borderId="18" xfId="2" applyFont="1" applyFill="1" applyBorder="1">
      <alignment vertical="center"/>
    </xf>
    <xf numFmtId="0" fontId="62" fillId="7" borderId="22" xfId="2" applyFont="1" applyFill="1" applyBorder="1">
      <alignment vertical="center"/>
    </xf>
    <xf numFmtId="0" fontId="66" fillId="7" borderId="22" xfId="2" applyFont="1" applyFill="1" applyBorder="1">
      <alignment vertical="center"/>
    </xf>
    <xf numFmtId="0" fontId="27" fillId="7" borderId="22" xfId="2" applyFont="1" applyFill="1" applyBorder="1">
      <alignment vertical="center"/>
    </xf>
    <xf numFmtId="0" fontId="27" fillId="7" borderId="19" xfId="2" applyFont="1" applyFill="1" applyBorder="1">
      <alignment vertical="center"/>
    </xf>
    <xf numFmtId="0" fontId="72" fillId="7" borderId="0" xfId="2" applyFont="1" applyFill="1" applyAlignment="1">
      <alignment vertical="center" wrapText="1"/>
    </xf>
    <xf numFmtId="0" fontId="48" fillId="7" borderId="0" xfId="2" applyFont="1" applyFill="1" applyAlignment="1">
      <alignment vertical="center" wrapText="1"/>
    </xf>
    <xf numFmtId="0" fontId="52" fillId="7" borderId="5" xfId="2" applyFont="1" applyFill="1" applyBorder="1" applyAlignment="1">
      <alignment vertical="center" wrapText="1"/>
    </xf>
    <xf numFmtId="0" fontId="67" fillId="8" borderId="0" xfId="0" applyFont="1" applyFill="1" applyAlignment="1" applyProtection="1">
      <alignment vertical="top" wrapText="1"/>
    </xf>
    <xf numFmtId="0" fontId="47" fillId="8" borderId="0" xfId="2" applyFont="1" applyFill="1" applyBorder="1">
      <alignment vertical="center"/>
    </xf>
    <xf numFmtId="0" fontId="66" fillId="7" borderId="0" xfId="2" applyFont="1" applyFill="1" applyAlignment="1">
      <alignment vertical="center" wrapText="1"/>
    </xf>
    <xf numFmtId="0" fontId="52" fillId="8" borderId="0" xfId="2" applyFont="1" applyFill="1" applyAlignment="1">
      <alignment vertical="center" wrapText="1"/>
    </xf>
    <xf numFmtId="0" fontId="52" fillId="8" borderId="0" xfId="2" applyFont="1" applyFill="1">
      <alignment vertical="center"/>
    </xf>
    <xf numFmtId="0" fontId="52" fillId="8" borderId="0" xfId="2" applyFont="1" applyFill="1" applyBorder="1" applyAlignment="1">
      <alignment vertical="center" wrapText="1"/>
    </xf>
    <xf numFmtId="0" fontId="38" fillId="8" borderId="0" xfId="2" applyFont="1" applyFill="1" applyBorder="1">
      <alignment vertical="center"/>
    </xf>
    <xf numFmtId="0" fontId="52" fillId="7" borderId="4" xfId="2" applyFont="1" applyFill="1" applyBorder="1" applyAlignment="1">
      <alignment vertical="center" wrapText="1"/>
    </xf>
    <xf numFmtId="0" fontId="47" fillId="7" borderId="0" xfId="2" applyFont="1" applyFill="1" applyAlignment="1">
      <alignment horizontal="left" vertical="center"/>
    </xf>
    <xf numFmtId="0" fontId="47" fillId="7" borderId="5" xfId="2" applyFont="1" applyFill="1" applyBorder="1" applyAlignment="1">
      <alignment horizontal="left" vertical="center"/>
    </xf>
    <xf numFmtId="0" fontId="38" fillId="8" borderId="0" xfId="2" applyFont="1" applyFill="1" applyAlignment="1">
      <alignment vertical="top"/>
    </xf>
    <xf numFmtId="0" fontId="52" fillId="7" borderId="14" xfId="2" applyFont="1" applyFill="1" applyBorder="1">
      <alignment vertical="center"/>
    </xf>
    <xf numFmtId="0" fontId="66" fillId="7" borderId="0" xfId="2" applyFont="1" applyFill="1" applyAlignment="1">
      <alignment horizontal="left" vertical="center"/>
    </xf>
    <xf numFmtId="0" fontId="48" fillId="7" borderId="14" xfId="2" applyFont="1" applyFill="1" applyBorder="1" applyAlignment="1">
      <alignment vertical="center" wrapText="1"/>
    </xf>
    <xf numFmtId="0" fontId="47" fillId="7" borderId="4" xfId="2" applyFont="1" applyFill="1" applyBorder="1">
      <alignment vertical="center"/>
    </xf>
    <xf numFmtId="0" fontId="52" fillId="7" borderId="0" xfId="2" applyFont="1" applyFill="1" applyAlignment="1">
      <alignment vertical="center"/>
    </xf>
    <xf numFmtId="0" fontId="52" fillId="7" borderId="11" xfId="2" applyFont="1" applyFill="1" applyBorder="1" applyAlignment="1">
      <alignment vertical="center"/>
    </xf>
    <xf numFmtId="0" fontId="47" fillId="7" borderId="5" xfId="2" applyFont="1" applyFill="1" applyBorder="1">
      <alignment vertical="center"/>
    </xf>
    <xf numFmtId="0" fontId="47" fillId="7" borderId="14" xfId="2" applyFont="1" applyFill="1" applyBorder="1">
      <alignment vertical="center"/>
    </xf>
    <xf numFmtId="0" fontId="52" fillId="7" borderId="0" xfId="2" applyFont="1" applyFill="1" applyBorder="1">
      <alignment vertical="center"/>
    </xf>
    <xf numFmtId="0" fontId="38" fillId="7" borderId="0" xfId="2" applyFont="1" applyFill="1" applyAlignment="1">
      <alignment horizontal="right" vertical="top" wrapText="1"/>
    </xf>
    <xf numFmtId="0" fontId="52" fillId="7" borderId="18" xfId="2" applyFont="1" applyFill="1" applyBorder="1" applyAlignment="1">
      <alignment vertical="center" wrapText="1"/>
    </xf>
    <xf numFmtId="0" fontId="52" fillId="7" borderId="22" xfId="2" applyFont="1" applyFill="1" applyBorder="1" applyAlignment="1">
      <alignment vertical="center" wrapText="1"/>
    </xf>
    <xf numFmtId="0" fontId="47" fillId="7" borderId="22" xfId="2" applyFont="1" applyFill="1" applyBorder="1">
      <alignment vertical="center"/>
    </xf>
    <xf numFmtId="0" fontId="48" fillId="7" borderId="22" xfId="2" applyFont="1" applyFill="1" applyBorder="1" applyAlignment="1">
      <alignment vertical="center" wrapText="1"/>
    </xf>
    <xf numFmtId="0" fontId="48" fillId="7" borderId="19" xfId="2" applyFont="1" applyFill="1" applyBorder="1" applyAlignment="1">
      <alignment vertical="center" wrapText="1"/>
    </xf>
    <xf numFmtId="0" fontId="48" fillId="7" borderId="21" xfId="2" applyFont="1" applyFill="1" applyBorder="1" applyAlignment="1">
      <alignment vertical="center" wrapText="1"/>
    </xf>
    <xf numFmtId="0" fontId="38" fillId="7" borderId="22" xfId="2" applyFont="1" applyFill="1" applyBorder="1" applyAlignment="1">
      <alignment horizontal="right" vertical="top" wrapText="1"/>
    </xf>
    <xf numFmtId="0" fontId="38" fillId="7" borderId="22" xfId="2" applyFont="1" applyFill="1" applyBorder="1" applyAlignment="1">
      <alignment vertical="top"/>
    </xf>
    <xf numFmtId="0" fontId="47" fillId="7" borderId="28" xfId="2" applyFont="1" applyFill="1" applyBorder="1">
      <alignment vertical="center"/>
    </xf>
    <xf numFmtId="49" fontId="53" fillId="7" borderId="0" xfId="2" applyNumberFormat="1" applyFont="1" applyFill="1" applyAlignment="1">
      <alignment vertical="distributed" readingOrder="1"/>
    </xf>
    <xf numFmtId="0" fontId="48" fillId="7" borderId="20" xfId="2" applyFont="1" applyFill="1" applyBorder="1">
      <alignment vertical="center"/>
    </xf>
    <xf numFmtId="0" fontId="52" fillId="7" borderId="0" xfId="2" applyFont="1" applyFill="1" applyAlignment="1">
      <alignment horizontal="left" vertical="top"/>
    </xf>
    <xf numFmtId="0" fontId="64" fillId="7" borderId="14" xfId="2" applyFont="1" applyFill="1" applyBorder="1">
      <alignment vertical="center"/>
    </xf>
    <xf numFmtId="49" fontId="53" fillId="7" borderId="4" xfId="2" applyNumberFormat="1" applyFont="1" applyFill="1" applyBorder="1" applyAlignment="1">
      <alignment vertical="distributed" readingOrder="1"/>
    </xf>
    <xf numFmtId="0" fontId="52" fillId="9" borderId="0" xfId="2" applyFont="1" applyFill="1" applyAlignment="1" applyProtection="1">
      <alignment horizontal="center" vertical="center"/>
      <protection locked="0"/>
    </xf>
    <xf numFmtId="0" fontId="72" fillId="7" borderId="0" xfId="2" applyFont="1" applyFill="1">
      <alignment vertical="center"/>
    </xf>
    <xf numFmtId="0" fontId="64" fillId="7" borderId="0" xfId="2" applyFont="1" applyFill="1">
      <alignment vertical="center"/>
    </xf>
    <xf numFmtId="0" fontId="27" fillId="7" borderId="14" xfId="2" applyFont="1" applyFill="1" applyBorder="1">
      <alignment vertical="center"/>
    </xf>
    <xf numFmtId="0" fontId="38" fillId="7" borderId="5" xfId="2" applyFont="1" applyFill="1" applyBorder="1">
      <alignment vertical="center"/>
    </xf>
    <xf numFmtId="0" fontId="47" fillId="7" borderId="0" xfId="2" applyFont="1" applyFill="1" applyBorder="1">
      <alignment vertical="center"/>
    </xf>
    <xf numFmtId="0" fontId="52" fillId="7" borderId="0" xfId="2" applyFont="1" applyFill="1" applyBorder="1" applyAlignment="1">
      <alignment vertical="center"/>
    </xf>
    <xf numFmtId="0" fontId="52" fillId="7" borderId="0" xfId="2" applyFont="1" applyFill="1" applyBorder="1" applyAlignment="1">
      <alignment horizontal="right" vertical="center"/>
    </xf>
    <xf numFmtId="0" fontId="52" fillId="7" borderId="5" xfId="2" applyFont="1" applyFill="1" applyBorder="1" applyAlignment="1">
      <alignment vertical="center"/>
    </xf>
    <xf numFmtId="0" fontId="38" fillId="7" borderId="0" xfId="2" applyFont="1" applyFill="1" applyBorder="1" applyAlignment="1">
      <alignment horizontal="right" vertical="center"/>
    </xf>
    <xf numFmtId="0" fontId="38" fillId="7" borderId="5" xfId="2" applyFont="1" applyFill="1" applyBorder="1" applyAlignment="1">
      <alignment vertical="center"/>
    </xf>
    <xf numFmtId="49" fontId="53" fillId="7" borderId="7" xfId="2" applyNumberFormat="1" applyFont="1" applyFill="1" applyBorder="1" applyAlignment="1">
      <alignment vertical="distributed" readingOrder="1"/>
    </xf>
    <xf numFmtId="0" fontId="52" fillId="7" borderId="1" xfId="2" applyFont="1" applyFill="1" applyBorder="1" applyAlignment="1">
      <alignment horizontal="left" vertical="center"/>
    </xf>
    <xf numFmtId="0" fontId="38" fillId="7" borderId="1" xfId="2" applyFont="1" applyFill="1" applyBorder="1" applyAlignment="1">
      <alignment horizontal="right" vertical="center"/>
    </xf>
    <xf numFmtId="0" fontId="52" fillId="7" borderId="1" xfId="2" applyFont="1" applyFill="1" applyBorder="1" applyAlignment="1">
      <alignment vertical="center"/>
    </xf>
    <xf numFmtId="0" fontId="52" fillId="7" borderId="12" xfId="2" applyFont="1" applyFill="1" applyBorder="1">
      <alignment vertical="center"/>
    </xf>
    <xf numFmtId="0" fontId="38" fillId="7" borderId="1" xfId="2" applyFont="1" applyFill="1" applyBorder="1" applyAlignment="1">
      <alignment horizontal="right" vertical="center" wrapText="1"/>
    </xf>
    <xf numFmtId="0" fontId="52" fillId="9" borderId="1" xfId="2" applyFont="1" applyFill="1" applyBorder="1" applyAlignment="1" applyProtection="1">
      <alignment horizontal="center" vertical="center"/>
      <protection locked="0"/>
    </xf>
    <xf numFmtId="0" fontId="38" fillId="7" borderId="1" xfId="2" applyFont="1" applyFill="1" applyBorder="1">
      <alignment vertical="center"/>
    </xf>
    <xf numFmtId="0" fontId="47" fillId="7" borderId="1" xfId="2" applyFont="1" applyFill="1" applyBorder="1">
      <alignment vertical="center"/>
    </xf>
    <xf numFmtId="0" fontId="52" fillId="7" borderId="1" xfId="2" applyFont="1" applyFill="1" applyBorder="1" applyAlignment="1">
      <alignment horizontal="right" vertical="center"/>
    </xf>
    <xf numFmtId="0" fontId="52" fillId="7" borderId="6" xfId="2" applyFont="1" applyFill="1" applyBorder="1" applyAlignment="1">
      <alignment vertical="center"/>
    </xf>
    <xf numFmtId="0" fontId="47" fillId="8" borderId="44" xfId="2" applyFont="1" applyFill="1" applyBorder="1">
      <alignment vertical="center"/>
    </xf>
    <xf numFmtId="49" fontId="47" fillId="8" borderId="0" xfId="2" applyNumberFormat="1" applyFont="1" applyFill="1" applyAlignment="1">
      <alignment horizontal="center" vertical="distributed" readingOrder="1"/>
    </xf>
    <xf numFmtId="0" fontId="47" fillId="8" borderId="0" xfId="2" applyFont="1" applyFill="1" applyAlignment="1">
      <alignment horizontal="center" vertical="center"/>
    </xf>
    <xf numFmtId="0" fontId="55" fillId="8" borderId="0" xfId="2" applyFont="1" applyFill="1" applyAlignment="1">
      <alignment vertical="center" wrapText="1"/>
    </xf>
    <xf numFmtId="0" fontId="47" fillId="8" borderId="0" xfId="2" applyFont="1" applyFill="1" applyAlignment="1">
      <alignment vertical="center" wrapText="1"/>
    </xf>
    <xf numFmtId="0" fontId="55" fillId="8" borderId="0" xfId="2" applyFont="1" applyFill="1" applyAlignment="1">
      <alignment horizontal="right" vertical="center"/>
    </xf>
    <xf numFmtId="0" fontId="33" fillId="8" borderId="0" xfId="2" applyFont="1" applyFill="1" applyAlignment="1">
      <alignment vertical="center" wrapText="1"/>
    </xf>
    <xf numFmtId="0" fontId="27" fillId="7" borderId="0" xfId="0" applyFont="1" applyFill="1" applyAlignment="1">
      <alignment vertical="center"/>
    </xf>
    <xf numFmtId="0" fontId="7" fillId="7" borderId="0" xfId="2" applyFont="1" applyFill="1">
      <alignment vertical="center"/>
    </xf>
    <xf numFmtId="0" fontId="14" fillId="4" borderId="2" xfId="0" applyFont="1" applyFill="1" applyBorder="1" applyAlignment="1">
      <alignment horizontal="center" vertical="center"/>
    </xf>
    <xf numFmtId="0" fontId="26" fillId="7" borderId="0" xfId="0" applyFont="1" applyFill="1" applyAlignment="1" applyProtection="1">
      <alignment horizontal="left" vertical="center" shrinkToFit="1"/>
    </xf>
    <xf numFmtId="0" fontId="0" fillId="7" borderId="0" xfId="0" applyFill="1">
      <alignment vertical="center"/>
    </xf>
    <xf numFmtId="0" fontId="38" fillId="7" borderId="0" xfId="0" applyFont="1" applyFill="1" applyBorder="1" applyAlignment="1" applyProtection="1">
      <alignment vertical="center"/>
    </xf>
    <xf numFmtId="0" fontId="52" fillId="7" borderId="0" xfId="0" applyFont="1" applyFill="1" applyBorder="1" applyAlignment="1" applyProtection="1">
      <alignment horizontal="left" vertical="center"/>
    </xf>
    <xf numFmtId="0" fontId="50" fillId="7" borderId="0" xfId="0" applyFont="1" applyFill="1" applyBorder="1" applyAlignment="1" applyProtection="1">
      <alignment horizontal="center" vertical="center"/>
    </xf>
    <xf numFmtId="0" fontId="47" fillId="7" borderId="11" xfId="0" applyFont="1" applyFill="1" applyBorder="1" applyAlignment="1" applyProtection="1">
      <alignment vertical="center"/>
    </xf>
    <xf numFmtId="0" fontId="47" fillId="7" borderId="19" xfId="0" applyFont="1" applyFill="1" applyBorder="1" applyAlignment="1" applyProtection="1">
      <alignment vertical="center"/>
    </xf>
    <xf numFmtId="0" fontId="52" fillId="7" borderId="0" xfId="0" applyFont="1" applyFill="1" applyBorder="1" applyAlignment="1" applyProtection="1">
      <alignment horizontal="distributed" vertical="center" justifyLastLine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4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52" fillId="9" borderId="0" xfId="2" applyFont="1" applyFill="1" applyAlignment="1" applyProtection="1">
      <alignment horizontal="center" vertical="center"/>
      <protection locked="0"/>
    </xf>
    <xf numFmtId="0" fontId="53" fillId="7" borderId="4" xfId="2" applyFont="1" applyFill="1" applyBorder="1" applyAlignment="1">
      <alignment horizontal="distributed" vertical="center" justifyLastLine="1"/>
    </xf>
    <xf numFmtId="0" fontId="53" fillId="7" borderId="0" xfId="2" applyFont="1" applyFill="1" applyAlignment="1">
      <alignment horizontal="distributed" vertical="center" justifyLastLine="1"/>
    </xf>
    <xf numFmtId="0" fontId="27" fillId="7" borderId="0" xfId="2" applyFont="1" applyFill="1" applyAlignment="1">
      <alignment horizontal="center" vertical="center"/>
    </xf>
    <xf numFmtId="49" fontId="47" fillId="8" borderId="0" xfId="2" applyNumberFormat="1" applyFont="1" applyFill="1" applyAlignment="1">
      <alignment horizontal="center" vertical="distributed" readingOrder="1"/>
    </xf>
    <xf numFmtId="0" fontId="26" fillId="7" borderId="0" xfId="0" applyFont="1" applyFill="1" applyAlignment="1" applyProtection="1">
      <alignment horizontal="left" vertical="center" shrinkToFit="1"/>
    </xf>
    <xf numFmtId="0" fontId="26" fillId="7" borderId="5" xfId="0" applyFont="1" applyFill="1" applyBorder="1" applyAlignment="1" applyProtection="1">
      <alignment horizontal="left" vertical="center" shrinkToFit="1"/>
    </xf>
    <xf numFmtId="0" fontId="0" fillId="7" borderId="27" xfId="0" applyFill="1" applyBorder="1">
      <alignment vertical="center"/>
    </xf>
    <xf numFmtId="0" fontId="51" fillId="7" borderId="0" xfId="0" applyFont="1" applyFill="1" applyBorder="1" applyProtection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36" fillId="5" borderId="0" xfId="0" applyFont="1" applyFill="1" applyBorder="1" applyAlignment="1">
      <alignment vertical="top" wrapText="1"/>
    </xf>
    <xf numFmtId="0" fontId="36" fillId="5" borderId="0" xfId="0" applyFont="1" applyFill="1" applyBorder="1" applyAlignment="1">
      <alignment vertical="center"/>
    </xf>
    <xf numFmtId="0" fontId="12" fillId="0" borderId="30" xfId="0" applyFont="1" applyFill="1" applyBorder="1" applyAlignment="1" applyProtection="1">
      <alignment horizontal="left" vertical="center" indent="1" shrinkToFit="1"/>
      <protection locked="0"/>
    </xf>
    <xf numFmtId="0" fontId="12" fillId="0" borderId="31" xfId="0" applyFont="1" applyFill="1" applyBorder="1" applyAlignment="1" applyProtection="1">
      <alignment horizontal="left" vertical="center" indent="1" shrinkToFit="1"/>
      <protection locked="0"/>
    </xf>
    <xf numFmtId="0" fontId="0" fillId="0" borderId="31" xfId="0" applyFill="1" applyBorder="1" applyAlignment="1" applyProtection="1">
      <alignment horizontal="left" vertical="center" indent="1" shrinkToFit="1"/>
      <protection locked="0"/>
    </xf>
    <xf numFmtId="0" fontId="0" fillId="0" borderId="32" xfId="0" applyFill="1" applyBorder="1" applyAlignment="1" applyProtection="1">
      <alignment horizontal="left" vertical="center" indent="1" shrinkToFit="1"/>
      <protection locked="0"/>
    </xf>
    <xf numFmtId="0" fontId="12" fillId="0" borderId="30" xfId="0" applyFont="1" applyFill="1" applyBorder="1" applyAlignment="1" applyProtection="1">
      <alignment horizontal="left" vertical="center" wrapText="1" indent="1" shrinkToFit="1"/>
      <protection locked="0"/>
    </xf>
    <xf numFmtId="0" fontId="36" fillId="5" borderId="0" xfId="0" applyFont="1" applyFill="1" applyAlignment="1">
      <alignment vertical="top"/>
    </xf>
    <xf numFmtId="176" fontId="20" fillId="2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36" fillId="5" borderId="0" xfId="0" applyFont="1" applyFill="1" applyAlignment="1">
      <alignment vertical="center"/>
    </xf>
    <xf numFmtId="0" fontId="11" fillId="5" borderId="0" xfId="0" applyFont="1" applyFill="1" applyBorder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21" fillId="2" borderId="1" xfId="0" applyFont="1" applyFill="1" applyBorder="1" applyAlignment="1">
      <alignment horizontal="left"/>
    </xf>
    <xf numFmtId="0" fontId="14" fillId="10" borderId="2" xfId="0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0" fontId="15" fillId="10" borderId="46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40" fillId="7" borderId="27" xfId="0" applyFont="1" applyFill="1" applyBorder="1" applyAlignment="1">
      <alignment vertical="center" wrapText="1"/>
    </xf>
    <xf numFmtId="0" fontId="41" fillId="0" borderId="27" xfId="0" applyFont="1" applyBorder="1" applyAlignment="1">
      <alignment vertical="center"/>
    </xf>
    <xf numFmtId="0" fontId="12" fillId="7" borderId="3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28" fillId="7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5" fillId="4" borderId="3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49" fontId="5" fillId="4" borderId="34" xfId="0" applyNumberFormat="1" applyFont="1" applyFill="1" applyBorder="1" applyAlignment="1">
      <alignment horizontal="center" vertical="center" wrapText="1"/>
    </xf>
    <xf numFmtId="49" fontId="5" fillId="4" borderId="45" xfId="0" applyNumberFormat="1" applyFont="1" applyFill="1" applyBorder="1" applyAlignment="1">
      <alignment horizontal="center" vertical="center" wrapText="1"/>
    </xf>
    <xf numFmtId="49" fontId="14" fillId="4" borderId="35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49" fontId="5" fillId="10" borderId="34" xfId="0" applyNumberFormat="1" applyFont="1" applyFill="1" applyBorder="1" applyAlignment="1">
      <alignment horizontal="center" vertical="center" wrapText="1"/>
    </xf>
    <xf numFmtId="49" fontId="5" fillId="10" borderId="45" xfId="0" applyNumberFormat="1" applyFont="1" applyFill="1" applyBorder="1" applyAlignment="1">
      <alignment horizontal="center" vertical="center" wrapText="1"/>
    </xf>
    <xf numFmtId="49" fontId="14" fillId="10" borderId="35" xfId="0" applyNumberFormat="1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45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/>
    </xf>
    <xf numFmtId="0" fontId="32" fillId="7" borderId="20" xfId="0" applyFont="1" applyFill="1" applyBorder="1" applyAlignment="1">
      <alignment horizontal="center" vertical="center" shrinkToFit="1"/>
    </xf>
    <xf numFmtId="0" fontId="32" fillId="7" borderId="16" xfId="0" applyFont="1" applyFill="1" applyBorder="1" applyAlignment="1">
      <alignment horizontal="center" vertical="center" shrinkToFit="1"/>
    </xf>
    <xf numFmtId="0" fontId="32" fillId="7" borderId="17" xfId="0" applyFont="1" applyFill="1" applyBorder="1" applyAlignment="1">
      <alignment horizontal="center" vertical="center" shrinkToFit="1"/>
    </xf>
    <xf numFmtId="0" fontId="32" fillId="7" borderId="14" xfId="0" applyFont="1" applyFill="1" applyBorder="1" applyAlignment="1">
      <alignment horizontal="center" vertical="center" shrinkToFit="1"/>
    </xf>
    <xf numFmtId="0" fontId="32" fillId="7" borderId="0" xfId="0" applyFont="1" applyFill="1" applyBorder="1" applyAlignment="1">
      <alignment horizontal="center" vertical="center" shrinkToFit="1"/>
    </xf>
    <xf numFmtId="0" fontId="32" fillId="7" borderId="5" xfId="0" applyFont="1" applyFill="1" applyBorder="1" applyAlignment="1">
      <alignment horizontal="center" vertical="center" shrinkToFit="1"/>
    </xf>
    <xf numFmtId="0" fontId="32" fillId="7" borderId="12" xfId="0" applyFont="1" applyFill="1" applyBorder="1" applyAlignment="1">
      <alignment horizontal="center" vertical="center" shrinkToFit="1"/>
    </xf>
    <xf numFmtId="0" fontId="32" fillId="7" borderId="1" xfId="0" applyFont="1" applyFill="1" applyBorder="1" applyAlignment="1">
      <alignment horizontal="center" vertical="center" shrinkToFit="1"/>
    </xf>
    <xf numFmtId="0" fontId="32" fillId="7" borderId="6" xfId="0" applyFont="1" applyFill="1" applyBorder="1" applyAlignment="1">
      <alignment horizontal="center" vertical="center" shrinkToFit="1"/>
    </xf>
    <xf numFmtId="0" fontId="32" fillId="7" borderId="21" xfId="0" applyFont="1" applyFill="1" applyBorder="1" applyAlignment="1">
      <alignment horizontal="center" vertical="center" shrinkToFit="1"/>
    </xf>
    <xf numFmtId="0" fontId="32" fillId="7" borderId="22" xfId="0" applyFont="1" applyFill="1" applyBorder="1" applyAlignment="1">
      <alignment horizontal="center" vertical="center" shrinkToFit="1"/>
    </xf>
    <xf numFmtId="0" fontId="32" fillId="7" borderId="28" xfId="0" applyFont="1" applyFill="1" applyBorder="1" applyAlignment="1">
      <alignment horizontal="center" vertical="center" shrinkToFit="1"/>
    </xf>
    <xf numFmtId="0" fontId="31" fillId="7" borderId="15" xfId="0" applyFont="1" applyFill="1" applyBorder="1" applyAlignment="1">
      <alignment horizontal="right" vertical="center" shrinkToFit="1"/>
    </xf>
    <xf numFmtId="0" fontId="31" fillId="7" borderId="16" xfId="0" applyFont="1" applyFill="1" applyBorder="1" applyAlignment="1">
      <alignment horizontal="right" vertical="center" shrinkToFit="1"/>
    </xf>
    <xf numFmtId="0" fontId="31" fillId="7" borderId="10" xfId="0" applyFont="1" applyFill="1" applyBorder="1" applyAlignment="1">
      <alignment horizontal="right" vertical="center" shrinkToFit="1"/>
    </xf>
    <xf numFmtId="0" fontId="31" fillId="7" borderId="4" xfId="0" applyFont="1" applyFill="1" applyBorder="1" applyAlignment="1">
      <alignment horizontal="right" vertical="center" shrinkToFit="1"/>
    </xf>
    <xf numFmtId="0" fontId="31" fillId="7" borderId="0" xfId="0" applyFont="1" applyFill="1" applyBorder="1" applyAlignment="1">
      <alignment horizontal="right" vertical="center" shrinkToFit="1"/>
    </xf>
    <xf numFmtId="0" fontId="31" fillId="7" borderId="11" xfId="0" applyFont="1" applyFill="1" applyBorder="1" applyAlignment="1">
      <alignment horizontal="right" vertical="center" shrinkToFit="1"/>
    </xf>
    <xf numFmtId="0" fontId="31" fillId="7" borderId="7" xfId="0" applyFont="1" applyFill="1" applyBorder="1" applyAlignment="1">
      <alignment horizontal="right" vertical="center" shrinkToFit="1"/>
    </xf>
    <xf numFmtId="0" fontId="31" fillId="7" borderId="1" xfId="0" applyFont="1" applyFill="1" applyBorder="1" applyAlignment="1">
      <alignment horizontal="right" vertical="center" shrinkToFit="1"/>
    </xf>
    <xf numFmtId="0" fontId="31" fillId="7" borderId="13" xfId="0" applyFont="1" applyFill="1" applyBorder="1" applyAlignment="1">
      <alignment horizontal="right" vertical="center" shrinkToFit="1"/>
    </xf>
    <xf numFmtId="0" fontId="31" fillId="7" borderId="18" xfId="0" applyFont="1" applyFill="1" applyBorder="1" applyAlignment="1">
      <alignment horizontal="right" vertical="center" shrinkToFit="1"/>
    </xf>
    <xf numFmtId="0" fontId="31" fillId="7" borderId="22" xfId="0" applyFont="1" applyFill="1" applyBorder="1" applyAlignment="1">
      <alignment horizontal="right" vertical="center" shrinkToFit="1"/>
    </xf>
    <xf numFmtId="0" fontId="31" fillId="7" borderId="19" xfId="0" applyFont="1" applyFill="1" applyBorder="1" applyAlignment="1">
      <alignment horizontal="right" vertical="center" shrinkToFit="1"/>
    </xf>
    <xf numFmtId="0" fontId="31" fillId="7" borderId="4" xfId="0" applyFont="1" applyFill="1" applyBorder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26" xfId="0" applyFont="1" applyFill="1" applyBorder="1" applyAlignment="1">
      <alignment horizontal="distributed" vertical="center" indent="1"/>
    </xf>
    <xf numFmtId="0" fontId="31" fillId="7" borderId="27" xfId="0" applyFont="1" applyFill="1" applyBorder="1" applyAlignment="1">
      <alignment horizontal="distributed" vertical="center" indent="1"/>
    </xf>
    <xf numFmtId="0" fontId="31" fillId="7" borderId="37" xfId="0" applyFont="1" applyFill="1" applyBorder="1" applyAlignment="1">
      <alignment horizontal="distributed" vertical="center" indent="1"/>
    </xf>
    <xf numFmtId="0" fontId="31" fillId="7" borderId="18" xfId="0" applyFont="1" applyFill="1" applyBorder="1" applyAlignment="1">
      <alignment horizontal="distributed" vertical="center" indent="1"/>
    </xf>
    <xf numFmtId="0" fontId="31" fillId="7" borderId="22" xfId="0" applyFont="1" applyFill="1" applyBorder="1" applyAlignment="1">
      <alignment horizontal="distributed" vertical="center" indent="1"/>
    </xf>
    <xf numFmtId="0" fontId="31" fillId="7" borderId="19" xfId="0" applyFont="1" applyFill="1" applyBorder="1" applyAlignment="1">
      <alignment horizontal="distributed" vertical="center" indent="1"/>
    </xf>
    <xf numFmtId="0" fontId="31" fillId="7" borderId="27" xfId="0" applyFont="1" applyFill="1" applyBorder="1" applyAlignment="1">
      <alignment horizontal="distributed" vertical="center" indent="3"/>
    </xf>
    <xf numFmtId="0" fontId="31" fillId="7" borderId="29" xfId="0" applyFont="1" applyFill="1" applyBorder="1" applyAlignment="1">
      <alignment horizontal="distributed" vertical="center" indent="3"/>
    </xf>
    <xf numFmtId="0" fontId="31" fillId="7" borderId="22" xfId="0" applyFont="1" applyFill="1" applyBorder="1" applyAlignment="1">
      <alignment horizontal="distributed" vertical="center" indent="3"/>
    </xf>
    <xf numFmtId="0" fontId="31" fillId="7" borderId="28" xfId="0" applyFont="1" applyFill="1" applyBorder="1" applyAlignment="1">
      <alignment horizontal="distributed" vertical="center" indent="3"/>
    </xf>
    <xf numFmtId="0" fontId="31" fillId="7" borderId="38" xfId="0" applyFont="1" applyFill="1" applyBorder="1" applyAlignment="1">
      <alignment horizontal="distributed" vertical="center" indent="3"/>
    </xf>
    <xf numFmtId="0" fontId="31" fillId="7" borderId="21" xfId="0" applyFont="1" applyFill="1" applyBorder="1" applyAlignment="1">
      <alignment horizontal="distributed" vertical="center" indent="3"/>
    </xf>
    <xf numFmtId="0" fontId="30" fillId="7" borderId="15" xfId="0" applyFont="1" applyFill="1" applyBorder="1" applyAlignment="1">
      <alignment horizontal="right" vertical="center" shrinkToFit="1"/>
    </xf>
    <xf numFmtId="0" fontId="30" fillId="7" borderId="16" xfId="0" applyFont="1" applyFill="1" applyBorder="1" applyAlignment="1">
      <alignment horizontal="right" vertical="center" shrinkToFit="1"/>
    </xf>
    <xf numFmtId="0" fontId="30" fillId="7" borderId="10" xfId="0" applyFont="1" applyFill="1" applyBorder="1" applyAlignment="1">
      <alignment horizontal="right" vertical="center" shrinkToFit="1"/>
    </xf>
    <xf numFmtId="0" fontId="30" fillId="7" borderId="4" xfId="0" applyFont="1" applyFill="1" applyBorder="1" applyAlignment="1">
      <alignment horizontal="right" vertical="center" shrinkToFit="1"/>
    </xf>
    <xf numFmtId="0" fontId="30" fillId="7" borderId="0" xfId="0" applyFont="1" applyFill="1" applyBorder="1" applyAlignment="1">
      <alignment horizontal="right" vertical="center" shrinkToFit="1"/>
    </xf>
    <xf numFmtId="0" fontId="30" fillId="7" borderId="11" xfId="0" applyFont="1" applyFill="1" applyBorder="1" applyAlignment="1">
      <alignment horizontal="right" vertical="center" shrinkToFit="1"/>
    </xf>
    <xf numFmtId="0" fontId="30" fillId="7" borderId="18" xfId="0" applyFont="1" applyFill="1" applyBorder="1" applyAlignment="1">
      <alignment horizontal="right" vertical="center" shrinkToFit="1"/>
    </xf>
    <xf numFmtId="0" fontId="30" fillId="7" borderId="22" xfId="0" applyFont="1" applyFill="1" applyBorder="1" applyAlignment="1">
      <alignment horizontal="right" vertical="center" shrinkToFit="1"/>
    </xf>
    <xf numFmtId="0" fontId="30" fillId="7" borderId="19" xfId="0" applyFont="1" applyFill="1" applyBorder="1" applyAlignment="1">
      <alignment horizontal="right" vertical="center" shrinkToFit="1"/>
    </xf>
    <xf numFmtId="0" fontId="25" fillId="7" borderId="0" xfId="0" applyFont="1" applyFill="1" applyAlignment="1">
      <alignment horizontal="distributed" vertical="center" justifyLastLine="1"/>
    </xf>
    <xf numFmtId="0" fontId="25" fillId="7" borderId="5" xfId="0" applyFont="1" applyFill="1" applyBorder="1" applyAlignment="1">
      <alignment horizontal="distributed" vertical="center" justifyLastLine="1"/>
    </xf>
    <xf numFmtId="0" fontId="26" fillId="7" borderId="0" xfId="0" applyFont="1" applyFill="1" applyAlignment="1" applyProtection="1">
      <alignment horizontal="left" vertical="center"/>
    </xf>
    <xf numFmtId="0" fontId="37" fillId="7" borderId="0" xfId="0" applyFont="1" applyFill="1" applyAlignment="1">
      <alignment horizontal="center" vertical="center"/>
    </xf>
    <xf numFmtId="0" fontId="26" fillId="7" borderId="0" xfId="0" applyFont="1" applyFill="1" applyAlignment="1" applyProtection="1">
      <alignment horizontal="left" vertical="center" shrinkToFit="1"/>
    </xf>
    <xf numFmtId="0" fontId="26" fillId="7" borderId="5" xfId="0" applyFont="1" applyFill="1" applyBorder="1" applyAlignment="1" applyProtection="1">
      <alignment horizontal="left" vertical="center" shrinkToFit="1"/>
    </xf>
    <xf numFmtId="0" fontId="31" fillId="7" borderId="20" xfId="0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46" fillId="7" borderId="0" xfId="0" applyFont="1" applyFill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right" vertical="center"/>
    </xf>
    <xf numFmtId="0" fontId="12" fillId="7" borderId="0" xfId="0" applyFont="1" applyFill="1" applyAlignment="1" applyProtection="1">
      <alignment horizontal="left" vertical="top" wrapText="1"/>
      <protection locked="0"/>
    </xf>
    <xf numFmtId="177" fontId="0" fillId="9" borderId="0" xfId="0" applyNumberFormat="1" applyFill="1" applyAlignment="1" applyProtection="1">
      <alignment horizontal="distributed" vertical="center"/>
      <protection locked="0"/>
    </xf>
    <xf numFmtId="0" fontId="0" fillId="7" borderId="0" xfId="0" applyFill="1" applyAlignment="1">
      <alignment horizontal="center" vertical="center"/>
    </xf>
    <xf numFmtId="0" fontId="0" fillId="7" borderId="27" xfId="0" applyFill="1" applyBorder="1">
      <alignment vertical="center"/>
    </xf>
    <xf numFmtId="0" fontId="38" fillId="7" borderId="15" xfId="0" applyFont="1" applyFill="1" applyBorder="1" applyAlignment="1" applyProtection="1">
      <alignment horizontal="distributed" vertical="center" justifyLastLine="1"/>
    </xf>
    <xf numFmtId="0" fontId="38" fillId="7" borderId="16" xfId="0" applyFont="1" applyFill="1" applyBorder="1" applyAlignment="1" applyProtection="1">
      <alignment horizontal="distributed" vertical="center" justifyLastLine="1"/>
    </xf>
    <xf numFmtId="0" fontId="38" fillId="7" borderId="10" xfId="0" applyFont="1" applyFill="1" applyBorder="1" applyAlignment="1" applyProtection="1">
      <alignment horizontal="distributed" vertical="center" justifyLastLine="1"/>
    </xf>
    <xf numFmtId="0" fontId="38" fillId="7" borderId="4" xfId="0" applyFont="1" applyFill="1" applyBorder="1" applyAlignment="1" applyProtection="1">
      <alignment horizontal="distributed" vertical="center" justifyLastLine="1"/>
    </xf>
    <xf numFmtId="0" fontId="38" fillId="7" borderId="0" xfId="0" applyFont="1" applyFill="1" applyBorder="1" applyAlignment="1" applyProtection="1">
      <alignment horizontal="distributed" vertical="center" justifyLastLine="1"/>
    </xf>
    <xf numFmtId="0" fontId="38" fillId="7" borderId="11" xfId="0" applyFont="1" applyFill="1" applyBorder="1" applyAlignment="1" applyProtection="1">
      <alignment horizontal="distributed" vertical="center" justifyLastLine="1"/>
    </xf>
    <xf numFmtId="0" fontId="38" fillId="7" borderId="18" xfId="0" applyFont="1" applyFill="1" applyBorder="1" applyAlignment="1" applyProtection="1">
      <alignment horizontal="distributed" vertical="center" justifyLastLine="1"/>
    </xf>
    <xf numFmtId="0" fontId="38" fillId="7" borderId="22" xfId="0" applyFont="1" applyFill="1" applyBorder="1" applyAlignment="1" applyProtection="1">
      <alignment horizontal="distributed" vertical="center" justifyLastLine="1"/>
    </xf>
    <xf numFmtId="0" fontId="38" fillId="7" borderId="19" xfId="0" applyFont="1" applyFill="1" applyBorder="1" applyAlignment="1" applyProtection="1">
      <alignment horizontal="distributed" vertical="center" justifyLastLine="1"/>
    </xf>
    <xf numFmtId="0" fontId="51" fillId="7" borderId="15" xfId="0" applyFont="1" applyFill="1" applyBorder="1" applyAlignment="1" applyProtection="1">
      <alignment horizontal="distributed" vertical="center" justifyLastLine="1"/>
    </xf>
    <xf numFmtId="0" fontId="51" fillId="7" borderId="16" xfId="0" applyFont="1" applyFill="1" applyBorder="1" applyAlignment="1" applyProtection="1">
      <alignment horizontal="distributed" vertical="center" justifyLastLine="1"/>
    </xf>
    <xf numFmtId="0" fontId="51" fillId="7" borderId="10" xfId="0" applyFont="1" applyFill="1" applyBorder="1" applyAlignment="1" applyProtection="1">
      <alignment horizontal="distributed" vertical="center" justifyLastLine="1"/>
    </xf>
    <xf numFmtId="0" fontId="47" fillId="7" borderId="20" xfId="0" applyFont="1" applyFill="1" applyBorder="1" applyAlignment="1" applyProtection="1">
      <alignment horizontal="center" vertical="center"/>
    </xf>
    <xf numFmtId="0" fontId="47" fillId="7" borderId="10" xfId="0" applyFont="1" applyFill="1" applyBorder="1" applyAlignment="1" applyProtection="1">
      <alignment horizontal="center" vertical="center"/>
    </xf>
    <xf numFmtId="0" fontId="38" fillId="7" borderId="20" xfId="0" applyFont="1" applyFill="1" applyBorder="1" applyAlignment="1" applyProtection="1">
      <alignment horizontal="center" vertical="center" justifyLastLine="1"/>
    </xf>
    <xf numFmtId="0" fontId="38" fillId="7" borderId="16" xfId="0" applyFont="1" applyFill="1" applyBorder="1" applyAlignment="1" applyProtection="1">
      <alignment horizontal="center" vertical="center" justifyLastLine="1"/>
    </xf>
    <xf numFmtId="0" fontId="38" fillId="7" borderId="10" xfId="0" applyFont="1" applyFill="1" applyBorder="1" applyAlignment="1" applyProtection="1">
      <alignment horizontal="center" vertical="center" justifyLastLine="1"/>
    </xf>
    <xf numFmtId="0" fontId="38" fillId="7" borderId="21" xfId="0" applyFont="1" applyFill="1" applyBorder="1" applyAlignment="1" applyProtection="1">
      <alignment horizontal="center" vertical="center" justifyLastLine="1"/>
    </xf>
    <xf numFmtId="0" fontId="38" fillId="7" borderId="22" xfId="0" applyFont="1" applyFill="1" applyBorder="1" applyAlignment="1" applyProtection="1">
      <alignment horizontal="center" vertical="center" justifyLastLine="1"/>
    </xf>
    <xf numFmtId="0" fontId="38" fillId="7" borderId="19" xfId="0" applyFont="1" applyFill="1" applyBorder="1" applyAlignment="1" applyProtection="1">
      <alignment horizontal="center" vertical="center" justifyLastLine="1"/>
    </xf>
    <xf numFmtId="0" fontId="55" fillId="9" borderId="20" xfId="0" applyFont="1" applyFill="1" applyBorder="1" applyAlignment="1" applyProtection="1">
      <alignment horizontal="center" vertical="center"/>
      <protection locked="0"/>
    </xf>
    <xf numFmtId="0" fontId="55" fillId="9" borderId="10" xfId="0" applyFont="1" applyFill="1" applyBorder="1" applyAlignment="1" applyProtection="1">
      <alignment horizontal="center" vertical="center"/>
      <protection locked="0"/>
    </xf>
    <xf numFmtId="0" fontId="51" fillId="7" borderId="0" xfId="0" applyFont="1" applyFill="1" applyAlignment="1" applyProtection="1">
      <alignment vertical="top" wrapText="1"/>
    </xf>
    <xf numFmtId="0" fontId="38" fillId="7" borderId="0" xfId="0" applyFont="1" applyFill="1" applyBorder="1" applyAlignment="1" applyProtection="1">
      <alignment horizontal="distributed" vertical="center" wrapText="1" justifyLastLine="1"/>
    </xf>
    <xf numFmtId="0" fontId="33" fillId="7" borderId="48" xfId="0" applyFont="1" applyFill="1" applyBorder="1" applyAlignment="1" applyProtection="1">
      <alignment horizontal="center" vertical="center" textRotation="255"/>
    </xf>
    <xf numFmtId="0" fontId="33" fillId="7" borderId="49" xfId="0" applyFont="1" applyFill="1" applyBorder="1" applyAlignment="1" applyProtection="1">
      <alignment horizontal="center" vertical="center" textRotation="255"/>
    </xf>
    <xf numFmtId="0" fontId="33" fillId="0" borderId="4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27" fillId="7" borderId="20" xfId="0" applyFont="1" applyFill="1" applyBorder="1" applyAlignment="1" applyProtection="1">
      <alignment horizontal="center" vertical="center" wrapText="1"/>
    </xf>
    <xf numFmtId="0" fontId="27" fillId="7" borderId="16" xfId="0" applyFont="1" applyFill="1" applyBorder="1" applyAlignment="1" applyProtection="1">
      <alignment horizontal="center" vertical="center" wrapText="1"/>
    </xf>
    <xf numFmtId="0" fontId="27" fillId="7" borderId="10" xfId="0" applyFont="1" applyFill="1" applyBorder="1" applyAlignment="1" applyProtection="1">
      <alignment horizontal="center" vertical="center" wrapText="1"/>
    </xf>
    <xf numFmtId="0" fontId="27" fillId="7" borderId="14" xfId="0" applyFont="1" applyFill="1" applyBorder="1" applyAlignment="1" applyProtection="1">
      <alignment horizontal="center" vertical="center" wrapText="1"/>
    </xf>
    <xf numFmtId="0" fontId="27" fillId="7" borderId="0" xfId="0" applyFont="1" applyFill="1" applyBorder="1" applyAlignment="1" applyProtection="1">
      <alignment horizontal="center" vertical="center" wrapText="1"/>
    </xf>
    <xf numFmtId="0" fontId="27" fillId="7" borderId="11" xfId="0" applyFont="1" applyFill="1" applyBorder="1" applyAlignment="1" applyProtection="1">
      <alignment horizontal="center" vertical="center" wrapText="1"/>
    </xf>
    <xf numFmtId="0" fontId="27" fillId="7" borderId="21" xfId="0" applyFont="1" applyFill="1" applyBorder="1" applyAlignment="1" applyProtection="1">
      <alignment horizontal="center" vertical="center" wrapText="1"/>
    </xf>
    <xf numFmtId="0" fontId="27" fillId="7" borderId="22" xfId="0" applyFont="1" applyFill="1" applyBorder="1" applyAlignment="1" applyProtection="1">
      <alignment horizontal="center" vertical="center" wrapText="1"/>
    </xf>
    <xf numFmtId="0" fontId="27" fillId="7" borderId="19" xfId="0" applyFont="1" applyFill="1" applyBorder="1" applyAlignment="1" applyProtection="1">
      <alignment horizontal="center" vertical="center" wrapText="1"/>
    </xf>
    <xf numFmtId="0" fontId="27" fillId="7" borderId="17" xfId="0" applyFont="1" applyFill="1" applyBorder="1" applyAlignment="1" applyProtection="1">
      <alignment horizontal="center" vertical="center" wrapText="1"/>
    </xf>
    <xf numFmtId="0" fontId="27" fillId="7" borderId="5" xfId="0" applyFont="1" applyFill="1" applyBorder="1" applyAlignment="1" applyProtection="1">
      <alignment horizontal="center" vertical="center" wrapText="1"/>
    </xf>
    <xf numFmtId="0" fontId="27" fillId="7" borderId="28" xfId="0" applyFont="1" applyFill="1" applyBorder="1" applyAlignment="1" applyProtection="1">
      <alignment horizontal="center" vertical="center" wrapText="1"/>
    </xf>
    <xf numFmtId="0" fontId="47" fillId="7" borderId="23" xfId="0" applyFont="1" applyFill="1" applyBorder="1" applyAlignment="1" applyProtection="1">
      <alignment horizontal="center" vertical="center"/>
    </xf>
    <xf numFmtId="0" fontId="47" fillId="7" borderId="25" xfId="0" applyFont="1" applyFill="1" applyBorder="1" applyAlignment="1" applyProtection="1">
      <alignment vertical="center"/>
    </xf>
    <xf numFmtId="0" fontId="38" fillId="7" borderId="0" xfId="0" applyFont="1" applyFill="1" applyBorder="1" applyAlignment="1" applyProtection="1">
      <alignment vertical="center" shrinkToFit="1"/>
    </xf>
    <xf numFmtId="0" fontId="47" fillId="0" borderId="0" xfId="0" applyFont="1" applyAlignment="1">
      <alignment vertical="center" shrinkToFit="1"/>
    </xf>
    <xf numFmtId="0" fontId="33" fillId="7" borderId="40" xfId="0" applyFont="1" applyFill="1" applyBorder="1" applyAlignment="1" applyProtection="1">
      <alignment horizontal="distributed" vertical="center" wrapText="1"/>
    </xf>
    <xf numFmtId="0" fontId="33" fillId="7" borderId="41" xfId="0" applyFont="1" applyFill="1" applyBorder="1" applyAlignment="1" applyProtection="1">
      <alignment horizontal="distributed" vertical="center" wrapText="1"/>
    </xf>
    <xf numFmtId="0" fontId="51" fillId="7" borderId="42" xfId="0" applyFont="1" applyFill="1" applyBorder="1" applyAlignment="1" applyProtection="1">
      <alignment horizontal="distributed" vertical="center" wrapText="1"/>
    </xf>
    <xf numFmtId="0" fontId="47" fillId="7" borderId="40" xfId="0" applyFont="1" applyFill="1" applyBorder="1" applyAlignment="1" applyProtection="1">
      <alignment horizontal="distributed" vertical="center"/>
    </xf>
    <xf numFmtId="0" fontId="47" fillId="7" borderId="41" xfId="0" applyFont="1" applyFill="1" applyBorder="1" applyAlignment="1" applyProtection="1">
      <alignment horizontal="distributed" vertical="center"/>
    </xf>
    <xf numFmtId="0" fontId="47" fillId="7" borderId="43" xfId="0" applyFont="1" applyFill="1" applyBorder="1" applyAlignment="1" applyProtection="1">
      <alignment horizontal="distributed" vertical="center"/>
    </xf>
    <xf numFmtId="0" fontId="27" fillId="7" borderId="24" xfId="0" applyFont="1" applyFill="1" applyBorder="1" applyAlignment="1" applyProtection="1">
      <alignment horizontal="left" vertical="center" shrinkToFit="1"/>
    </xf>
    <xf numFmtId="0" fontId="47" fillId="0" borderId="24" xfId="0" applyFont="1" applyBorder="1" applyAlignment="1">
      <alignment horizontal="left" vertical="center" shrinkToFit="1"/>
    </xf>
    <xf numFmtId="0" fontId="38" fillId="7" borderId="16" xfId="0" applyFont="1" applyFill="1" applyBorder="1" applyAlignment="1" applyProtection="1">
      <alignment horizontal="center" vertical="distributed" textRotation="255" justifyLastLine="1"/>
    </xf>
    <xf numFmtId="0" fontId="38" fillId="7" borderId="0" xfId="0" applyFont="1" applyFill="1" applyBorder="1" applyAlignment="1" applyProtection="1">
      <alignment horizontal="center" vertical="distributed" textRotation="255" justifyLastLine="1"/>
    </xf>
    <xf numFmtId="0" fontId="38" fillId="7" borderId="26" xfId="0" applyFont="1" applyFill="1" applyBorder="1" applyAlignment="1" applyProtection="1">
      <alignment horizontal="distributed" vertical="center" wrapText="1" justifyLastLine="1"/>
    </xf>
    <xf numFmtId="0" fontId="38" fillId="7" borderId="27" xfId="0" applyFont="1" applyFill="1" applyBorder="1" applyAlignment="1" applyProtection="1">
      <alignment horizontal="distributed" vertical="center" justifyLastLine="1"/>
    </xf>
    <xf numFmtId="0" fontId="38" fillId="7" borderId="37" xfId="0" applyFont="1" applyFill="1" applyBorder="1" applyAlignment="1" applyProtection="1">
      <alignment horizontal="distributed" vertical="center" justifyLastLine="1"/>
    </xf>
    <xf numFmtId="0" fontId="38" fillId="7" borderId="4" xfId="0" applyFont="1" applyFill="1" applyBorder="1" applyAlignment="1" applyProtection="1">
      <alignment horizontal="distributed" vertical="center" wrapText="1" justifyLastLine="1"/>
    </xf>
    <xf numFmtId="0" fontId="47" fillId="7" borderId="16" xfId="0" applyFont="1" applyFill="1" applyBorder="1" applyAlignment="1" applyProtection="1">
      <alignment horizontal="center" vertical="distributed" textRotation="255" justifyLastLine="1"/>
    </xf>
    <xf numFmtId="0" fontId="47" fillId="7" borderId="0" xfId="0" applyFont="1" applyFill="1" applyBorder="1" applyAlignment="1" applyProtection="1">
      <alignment horizontal="center" vertical="distributed" textRotation="255" justifyLastLine="1"/>
    </xf>
    <xf numFmtId="0" fontId="47" fillId="7" borderId="22" xfId="0" applyFont="1" applyFill="1" applyBorder="1" applyAlignment="1" applyProtection="1">
      <alignment horizontal="center" vertical="distributed" textRotation="255" justifyLastLine="1"/>
    </xf>
    <xf numFmtId="0" fontId="38" fillId="7" borderId="20" xfId="0" applyFont="1" applyFill="1" applyBorder="1" applyAlignment="1" applyProtection="1">
      <alignment horizontal="center" vertical="center"/>
    </xf>
    <xf numFmtId="0" fontId="47" fillId="0" borderId="10" xfId="0" applyFont="1" applyBorder="1" applyAlignment="1">
      <alignment vertical="center"/>
    </xf>
    <xf numFmtId="0" fontId="47" fillId="0" borderId="21" xfId="0" applyFont="1" applyBorder="1" applyAlignment="1">
      <alignment vertical="center"/>
    </xf>
    <xf numFmtId="0" fontId="47" fillId="0" borderId="19" xfId="0" applyFont="1" applyBorder="1" applyAlignment="1">
      <alignment vertical="center"/>
    </xf>
    <xf numFmtId="0" fontId="38" fillId="7" borderId="0" xfId="0" applyFont="1" applyFill="1" applyBorder="1" applyAlignment="1" applyProtection="1">
      <alignment vertical="center"/>
    </xf>
    <xf numFmtId="0" fontId="47" fillId="0" borderId="0" xfId="0" applyFont="1" applyAlignment="1">
      <alignment vertical="center"/>
    </xf>
    <xf numFmtId="0" fontId="47" fillId="0" borderId="11" xfId="0" applyFont="1" applyBorder="1" applyAlignment="1">
      <alignment vertical="center"/>
    </xf>
    <xf numFmtId="0" fontId="47" fillId="0" borderId="14" xfId="0" applyFont="1" applyBorder="1" applyAlignment="1">
      <alignment vertical="center"/>
    </xf>
    <xf numFmtId="0" fontId="47" fillId="0" borderId="5" xfId="0" applyFont="1" applyBorder="1" applyAlignment="1">
      <alignment vertical="center"/>
    </xf>
    <xf numFmtId="0" fontId="33" fillId="7" borderId="23" xfId="0" applyFont="1" applyFill="1" applyBorder="1" applyAlignment="1" applyProtection="1">
      <alignment horizontal="center" vertical="center" wrapText="1"/>
    </xf>
    <xf numFmtId="0" fontId="33" fillId="7" borderId="24" xfId="0" applyFont="1" applyFill="1" applyBorder="1" applyAlignment="1" applyProtection="1">
      <alignment horizontal="center" vertical="center" wrapText="1"/>
    </xf>
    <xf numFmtId="0" fontId="33" fillId="7" borderId="25" xfId="0" applyFont="1" applyFill="1" applyBorder="1" applyAlignment="1" applyProtection="1">
      <alignment horizontal="center" vertical="center" wrapText="1"/>
    </xf>
    <xf numFmtId="0" fontId="47" fillId="7" borderId="16" xfId="0" applyFont="1" applyFill="1" applyBorder="1" applyAlignment="1" applyProtection="1">
      <alignment horizontal="left" vertical="center"/>
    </xf>
    <xf numFmtId="0" fontId="47" fillId="7" borderId="17" xfId="0" applyFont="1" applyFill="1" applyBorder="1" applyAlignment="1" applyProtection="1">
      <alignment horizontal="left" vertical="center"/>
    </xf>
    <xf numFmtId="0" fontId="47" fillId="7" borderId="20" xfId="0" applyFont="1" applyFill="1" applyBorder="1" applyAlignment="1" applyProtection="1">
      <alignment horizontal="distributed" vertical="center" indent="2"/>
    </xf>
    <xf numFmtId="0" fontId="47" fillId="7" borderId="16" xfId="0" applyFont="1" applyFill="1" applyBorder="1" applyAlignment="1" applyProtection="1">
      <alignment horizontal="distributed" vertical="center" indent="2"/>
    </xf>
    <xf numFmtId="0" fontId="47" fillId="7" borderId="17" xfId="0" applyFont="1" applyFill="1" applyBorder="1" applyAlignment="1" applyProtection="1">
      <alignment horizontal="distributed" vertical="center" indent="2"/>
    </xf>
    <xf numFmtId="0" fontId="47" fillId="7" borderId="14" xfId="0" applyFont="1" applyFill="1" applyBorder="1" applyAlignment="1" applyProtection="1">
      <alignment horizontal="distributed" vertical="center" indent="2"/>
    </xf>
    <xf numFmtId="0" fontId="47" fillId="7" borderId="0" xfId="0" applyFont="1" applyFill="1" applyBorder="1" applyAlignment="1" applyProtection="1">
      <alignment horizontal="distributed" vertical="center" indent="2"/>
    </xf>
    <xf numFmtId="0" fontId="47" fillId="7" borderId="5" xfId="0" applyFont="1" applyFill="1" applyBorder="1" applyAlignment="1" applyProtection="1">
      <alignment horizontal="distributed" vertical="center" indent="2"/>
    </xf>
    <xf numFmtId="0" fontId="47" fillId="7" borderId="21" xfId="0" applyFont="1" applyFill="1" applyBorder="1" applyAlignment="1" applyProtection="1">
      <alignment horizontal="distributed" vertical="center" indent="2"/>
    </xf>
    <xf numFmtId="0" fontId="47" fillId="7" borderId="22" xfId="0" applyFont="1" applyFill="1" applyBorder="1" applyAlignment="1" applyProtection="1">
      <alignment horizontal="distributed" vertical="center" indent="2"/>
    </xf>
    <xf numFmtId="0" fontId="47" fillId="7" borderId="28" xfId="0" applyFont="1" applyFill="1" applyBorder="1" applyAlignment="1" applyProtection="1">
      <alignment horizontal="distributed" vertical="center" indent="2"/>
    </xf>
    <xf numFmtId="0" fontId="52" fillId="7" borderId="23" xfId="0" applyFont="1" applyFill="1" applyBorder="1" applyAlignment="1" applyProtection="1">
      <alignment horizontal="center" vertical="center" shrinkToFit="1"/>
    </xf>
    <xf numFmtId="0" fontId="52" fillId="7" borderId="24" xfId="0" applyFont="1" applyFill="1" applyBorder="1" applyAlignment="1" applyProtection="1">
      <alignment horizontal="center" vertical="center" shrinkToFit="1"/>
    </xf>
    <xf numFmtId="0" fontId="52" fillId="7" borderId="25" xfId="0" applyFont="1" applyFill="1" applyBorder="1" applyAlignment="1" applyProtection="1">
      <alignment horizontal="center" vertical="center" shrinkToFit="1"/>
    </xf>
    <xf numFmtId="0" fontId="53" fillId="7" borderId="23" xfId="0" applyFont="1" applyFill="1" applyBorder="1" applyAlignment="1" applyProtection="1">
      <alignment horizontal="center" vertical="center" shrinkToFit="1"/>
    </xf>
    <xf numFmtId="0" fontId="53" fillId="7" borderId="24" xfId="0" applyFont="1" applyFill="1" applyBorder="1" applyAlignment="1" applyProtection="1">
      <alignment horizontal="center" vertical="center" shrinkToFit="1"/>
    </xf>
    <xf numFmtId="0" fontId="53" fillId="7" borderId="25" xfId="0" applyFont="1" applyFill="1" applyBorder="1" applyAlignment="1" applyProtection="1">
      <alignment horizontal="center" vertical="center" shrinkToFit="1"/>
    </xf>
    <xf numFmtId="0" fontId="27" fillId="7" borderId="14" xfId="0" applyFont="1" applyFill="1" applyBorder="1" applyAlignment="1" applyProtection="1">
      <alignment horizontal="distributed" vertical="center" justifyLastLine="1"/>
    </xf>
    <xf numFmtId="0" fontId="27" fillId="7" borderId="0" xfId="0" applyFont="1" applyFill="1" applyBorder="1" applyAlignment="1" applyProtection="1">
      <alignment horizontal="distributed" vertical="center" justifyLastLine="1"/>
    </xf>
    <xf numFmtId="0" fontId="27" fillId="7" borderId="5" xfId="0" applyFont="1" applyFill="1" applyBorder="1" applyAlignment="1" applyProtection="1">
      <alignment horizontal="distributed" vertical="center" justifyLastLine="1"/>
    </xf>
    <xf numFmtId="0" fontId="27" fillId="7" borderId="21" xfId="0" applyFont="1" applyFill="1" applyBorder="1" applyAlignment="1" applyProtection="1">
      <alignment horizontal="distributed" vertical="center" justifyLastLine="1"/>
    </xf>
    <xf numFmtId="0" fontId="27" fillId="7" borderId="22" xfId="0" applyFont="1" applyFill="1" applyBorder="1" applyAlignment="1" applyProtection="1">
      <alignment horizontal="distributed" vertical="center" justifyLastLine="1"/>
    </xf>
    <xf numFmtId="0" fontId="27" fillId="7" borderId="28" xfId="0" applyFont="1" applyFill="1" applyBorder="1" applyAlignment="1" applyProtection="1">
      <alignment horizontal="distributed" vertical="center" justifyLastLine="1"/>
    </xf>
    <xf numFmtId="0" fontId="33" fillId="7" borderId="14" xfId="0" applyFont="1" applyFill="1" applyBorder="1" applyAlignment="1" applyProtection="1">
      <alignment horizontal="center" textRotation="255"/>
    </xf>
    <xf numFmtId="0" fontId="33" fillId="7" borderId="21" xfId="0" applyFont="1" applyFill="1" applyBorder="1" applyAlignment="1" applyProtection="1">
      <alignment horizontal="center" textRotation="255"/>
    </xf>
    <xf numFmtId="0" fontId="54" fillId="7" borderId="20" xfId="0" applyFont="1" applyFill="1" applyBorder="1" applyAlignment="1" applyProtection="1">
      <alignment horizontal="left" vertical="top" wrapText="1"/>
    </xf>
    <xf numFmtId="0" fontId="54" fillId="7" borderId="16" xfId="0" applyFont="1" applyFill="1" applyBorder="1" applyAlignment="1" applyProtection="1">
      <alignment horizontal="left" vertical="top" wrapText="1"/>
    </xf>
    <xf numFmtId="0" fontId="27" fillId="9" borderId="23" xfId="0" applyFont="1" applyFill="1" applyBorder="1" applyAlignment="1" applyProtection="1">
      <alignment horizontal="distributed" vertical="center" indent="1"/>
      <protection locked="0"/>
    </xf>
    <xf numFmtId="0" fontId="47" fillId="9" borderId="24" xfId="0" applyFont="1" applyFill="1" applyBorder="1" applyAlignment="1" applyProtection="1">
      <alignment horizontal="distributed" vertical="center" indent="1"/>
      <protection locked="0"/>
    </xf>
    <xf numFmtId="0" fontId="52" fillId="7" borderId="0" xfId="0" applyFont="1" applyFill="1" applyBorder="1" applyAlignment="1" applyProtection="1">
      <alignment horizontal="left" vertical="center"/>
    </xf>
    <xf numFmtId="0" fontId="47" fillId="0" borderId="0" xfId="0" applyFont="1" applyAlignment="1">
      <alignment horizontal="left" vertical="center"/>
    </xf>
    <xf numFmtId="0" fontId="38" fillId="9" borderId="20" xfId="0" applyFont="1" applyFill="1" applyBorder="1" applyAlignment="1" applyProtection="1">
      <alignment horizontal="left" vertical="center" wrapText="1"/>
      <protection locked="0"/>
    </xf>
    <xf numFmtId="0" fontId="38" fillId="9" borderId="16" xfId="0" applyFont="1" applyFill="1" applyBorder="1" applyAlignment="1" applyProtection="1">
      <alignment horizontal="left" vertical="center" wrapText="1"/>
      <protection locked="0"/>
    </xf>
    <xf numFmtId="0" fontId="38" fillId="9" borderId="17" xfId="0" applyFont="1" applyFill="1" applyBorder="1" applyAlignment="1" applyProtection="1">
      <alignment horizontal="left" vertical="center" wrapText="1"/>
      <protection locked="0"/>
    </xf>
    <xf numFmtId="0" fontId="38" fillId="9" borderId="14" xfId="0" applyFont="1" applyFill="1" applyBorder="1" applyAlignment="1" applyProtection="1">
      <alignment horizontal="left" vertical="center" wrapText="1"/>
      <protection locked="0"/>
    </xf>
    <xf numFmtId="0" fontId="38" fillId="9" borderId="0" xfId="0" applyFont="1" applyFill="1" applyBorder="1" applyAlignment="1" applyProtection="1">
      <alignment horizontal="left" vertical="center" wrapText="1"/>
      <protection locked="0"/>
    </xf>
    <xf numFmtId="0" fontId="38" fillId="9" borderId="5" xfId="0" applyFont="1" applyFill="1" applyBorder="1" applyAlignment="1" applyProtection="1">
      <alignment horizontal="left" vertical="center" wrapText="1"/>
      <protection locked="0"/>
    </xf>
    <xf numFmtId="0" fontId="38" fillId="9" borderId="21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9" borderId="28" xfId="0" applyFont="1" applyFill="1" applyBorder="1" applyAlignment="1" applyProtection="1">
      <alignment horizontal="left" vertical="center" wrapText="1"/>
      <protection locked="0"/>
    </xf>
    <xf numFmtId="0" fontId="47" fillId="9" borderId="20" xfId="0" applyFont="1" applyFill="1" applyBorder="1" applyAlignment="1" applyProtection="1">
      <alignment horizontal="center" vertical="center" shrinkToFit="1"/>
      <protection locked="0"/>
    </xf>
    <xf numFmtId="0" fontId="47" fillId="9" borderId="16" xfId="0" applyFont="1" applyFill="1" applyBorder="1" applyAlignment="1" applyProtection="1">
      <alignment horizontal="center" vertical="center" shrinkToFit="1"/>
      <protection locked="0"/>
    </xf>
    <xf numFmtId="0" fontId="38" fillId="7" borderId="20" xfId="0" applyFont="1" applyFill="1" applyBorder="1" applyAlignment="1" applyProtection="1">
      <alignment horizontal="left" vertical="center"/>
    </xf>
    <xf numFmtId="0" fontId="38" fillId="7" borderId="16" xfId="0" applyFont="1" applyFill="1" applyBorder="1" applyAlignment="1" applyProtection="1">
      <alignment horizontal="left" vertical="center"/>
    </xf>
    <xf numFmtId="0" fontId="38" fillId="7" borderId="17" xfId="0" applyFont="1" applyFill="1" applyBorder="1" applyAlignment="1" applyProtection="1">
      <alignment horizontal="left" vertical="center"/>
    </xf>
    <xf numFmtId="0" fontId="47" fillId="7" borderId="16" xfId="0" applyFont="1" applyFill="1" applyBorder="1" applyAlignment="1" applyProtection="1">
      <alignment horizontal="center" vertical="center"/>
    </xf>
    <xf numFmtId="0" fontId="47" fillId="7" borderId="0" xfId="0" applyFont="1" applyFill="1" applyAlignment="1" applyProtection="1">
      <alignment horizontal="distributed" vertical="center"/>
    </xf>
    <xf numFmtId="0" fontId="47" fillId="7" borderId="38" xfId="0" applyFont="1" applyFill="1" applyBorder="1" applyAlignment="1" applyProtection="1">
      <alignment horizontal="distributed" vertical="center" wrapText="1"/>
    </xf>
    <xf numFmtId="0" fontId="47" fillId="7" borderId="37" xfId="0" applyFont="1" applyFill="1" applyBorder="1" applyAlignment="1" applyProtection="1">
      <alignment vertical="center"/>
    </xf>
    <xf numFmtId="0" fontId="47" fillId="7" borderId="14" xfId="0" applyFont="1" applyFill="1" applyBorder="1" applyAlignment="1" applyProtection="1">
      <alignment horizontal="distributed" vertical="center" wrapText="1"/>
    </xf>
    <xf numFmtId="0" fontId="47" fillId="7" borderId="11" xfId="0" applyFont="1" applyFill="1" applyBorder="1" applyAlignment="1" applyProtection="1">
      <alignment vertical="center"/>
    </xf>
    <xf numFmtId="0" fontId="47" fillId="7" borderId="14" xfId="0" applyFont="1" applyFill="1" applyBorder="1" applyAlignment="1" applyProtection="1">
      <alignment vertical="center"/>
    </xf>
    <xf numFmtId="0" fontId="47" fillId="7" borderId="21" xfId="0" applyFont="1" applyFill="1" applyBorder="1" applyAlignment="1" applyProtection="1">
      <alignment vertical="center"/>
    </xf>
    <xf numFmtId="0" fontId="47" fillId="7" borderId="19" xfId="0" applyFont="1" applyFill="1" applyBorder="1" applyAlignment="1" applyProtection="1">
      <alignment vertical="center"/>
    </xf>
    <xf numFmtId="0" fontId="38" fillId="7" borderId="24" xfId="0" applyFont="1" applyFill="1" applyBorder="1" applyAlignment="1" applyProtection="1">
      <alignment horizontal="center" vertical="center" shrinkToFit="1"/>
    </xf>
    <xf numFmtId="0" fontId="47" fillId="7" borderId="24" xfId="0" applyFont="1" applyFill="1" applyBorder="1" applyAlignment="1" applyProtection="1">
      <alignment horizontal="center" vertical="center" shrinkToFit="1"/>
    </xf>
    <xf numFmtId="0" fontId="47" fillId="7" borderId="39" xfId="0" applyFont="1" applyFill="1" applyBorder="1" applyAlignment="1" applyProtection="1">
      <alignment horizontal="center" vertical="center" shrinkToFit="1"/>
    </xf>
    <xf numFmtId="0" fontId="51" fillId="9" borderId="24" xfId="0" applyFont="1" applyFill="1" applyBorder="1" applyAlignment="1" applyProtection="1">
      <alignment horizontal="center" vertical="center" shrinkToFit="1"/>
      <protection locked="0"/>
    </xf>
    <xf numFmtId="0" fontId="47" fillId="9" borderId="24" xfId="0" applyFont="1" applyFill="1" applyBorder="1" applyAlignment="1" applyProtection="1">
      <alignment horizontal="center" vertical="center" shrinkToFit="1"/>
      <protection locked="0"/>
    </xf>
    <xf numFmtId="0" fontId="47" fillId="9" borderId="39" xfId="0" applyFont="1" applyFill="1" applyBorder="1" applyAlignment="1" applyProtection="1">
      <alignment horizontal="center" vertical="center" shrinkToFit="1"/>
      <protection locked="0"/>
    </xf>
    <xf numFmtId="0" fontId="38" fillId="7" borderId="20" xfId="0" applyFont="1" applyFill="1" applyBorder="1" applyAlignment="1" applyProtection="1">
      <alignment horizontal="center" vertical="distributed" textRotation="255" justifyLastLine="1"/>
    </xf>
    <xf numFmtId="0" fontId="38" fillId="7" borderId="10" xfId="0" applyFont="1" applyFill="1" applyBorder="1" applyAlignment="1" applyProtection="1">
      <alignment horizontal="center" vertical="distributed" textRotation="255" justifyLastLine="1"/>
    </xf>
    <xf numFmtId="0" fontId="38" fillId="7" borderId="14" xfId="0" applyFont="1" applyFill="1" applyBorder="1" applyAlignment="1" applyProtection="1">
      <alignment horizontal="center" vertical="distributed" textRotation="255" justifyLastLine="1"/>
    </xf>
    <xf numFmtId="0" fontId="38" fillId="7" borderId="11" xfId="0" applyFont="1" applyFill="1" applyBorder="1" applyAlignment="1" applyProtection="1">
      <alignment horizontal="center" vertical="distributed" textRotation="255" justifyLastLine="1"/>
    </xf>
    <xf numFmtId="0" fontId="38" fillId="7" borderId="21" xfId="0" applyFont="1" applyFill="1" applyBorder="1" applyAlignment="1" applyProtection="1">
      <alignment horizontal="center" vertical="distributed" textRotation="255" justifyLastLine="1"/>
    </xf>
    <xf numFmtId="0" fontId="38" fillId="7" borderId="19" xfId="0" applyFont="1" applyFill="1" applyBorder="1" applyAlignment="1" applyProtection="1">
      <alignment horizontal="center" vertical="distributed" textRotation="255" justifyLastLine="1"/>
    </xf>
    <xf numFmtId="0" fontId="38" fillId="7" borderId="22" xfId="0" applyFont="1" applyFill="1" applyBorder="1" applyAlignment="1" applyProtection="1">
      <alignment horizontal="center" vertical="distributed" textRotation="255" justifyLastLine="1"/>
    </xf>
    <xf numFmtId="0" fontId="33" fillId="7" borderId="10" xfId="0" applyFont="1" applyFill="1" applyBorder="1" applyAlignment="1" applyProtection="1">
      <alignment horizontal="center" vertical="top" textRotation="255"/>
    </xf>
    <xf numFmtId="0" fontId="33" fillId="7" borderId="11" xfId="0" applyFont="1" applyFill="1" applyBorder="1" applyAlignment="1" applyProtection="1">
      <alignment horizontal="center" vertical="top" textRotation="255"/>
    </xf>
    <xf numFmtId="0" fontId="49" fillId="7" borderId="0" xfId="0" applyFont="1" applyFill="1" applyAlignment="1">
      <alignment horizontal="distributed" vertical="center"/>
    </xf>
    <xf numFmtId="0" fontId="38" fillId="7" borderId="16" xfId="0" applyFont="1" applyFill="1" applyBorder="1" applyAlignment="1" applyProtection="1">
      <alignment horizontal="center" vertical="distributed" textRotation="255" wrapText="1" justifyLastLine="1"/>
    </xf>
    <xf numFmtId="0" fontId="38" fillId="7" borderId="20" xfId="0" applyFont="1" applyFill="1" applyBorder="1" applyAlignment="1" applyProtection="1">
      <alignment horizontal="center" vertical="distributed" textRotation="255" wrapText="1" justifyLastLine="1"/>
    </xf>
    <xf numFmtId="0" fontId="38" fillId="7" borderId="16" xfId="0" applyFont="1" applyFill="1" applyBorder="1" applyAlignment="1" applyProtection="1">
      <alignment horizontal="center" vertical="center"/>
    </xf>
    <xf numFmtId="0" fontId="38" fillId="7" borderId="17" xfId="0" applyFont="1" applyFill="1" applyBorder="1" applyAlignment="1" applyProtection="1">
      <alignment horizontal="center" vertical="center"/>
    </xf>
    <xf numFmtId="0" fontId="38" fillId="7" borderId="21" xfId="0" applyFont="1" applyFill="1" applyBorder="1" applyAlignment="1" applyProtection="1">
      <alignment horizontal="center" vertical="center"/>
    </xf>
    <xf numFmtId="0" fontId="38" fillId="7" borderId="22" xfId="0" applyFont="1" applyFill="1" applyBorder="1" applyAlignment="1" applyProtection="1">
      <alignment horizontal="center" vertical="center"/>
    </xf>
    <xf numFmtId="0" fontId="38" fillId="7" borderId="28" xfId="0" applyFont="1" applyFill="1" applyBorder="1" applyAlignment="1" applyProtection="1">
      <alignment horizontal="center" vertical="center"/>
    </xf>
    <xf numFmtId="0" fontId="50" fillId="7" borderId="0" xfId="0" applyFont="1" applyFill="1" applyBorder="1" applyAlignment="1" applyProtection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52" fillId="7" borderId="0" xfId="0" applyFont="1" applyFill="1" applyBorder="1" applyAlignment="1" applyProtection="1">
      <alignment horizontal="distributed" vertical="center" justifyLastLine="1"/>
    </xf>
    <xf numFmtId="0" fontId="47" fillId="7" borderId="14" xfId="0" applyFont="1" applyFill="1" applyBorder="1" applyAlignment="1" applyProtection="1">
      <alignment horizontal="center" vertical="center"/>
    </xf>
    <xf numFmtId="0" fontId="12" fillId="7" borderId="0" xfId="0" applyFont="1" applyFill="1" applyAlignment="1" applyProtection="1">
      <alignment horizontal="left" vertical="top" wrapText="1"/>
    </xf>
    <xf numFmtId="0" fontId="54" fillId="9" borderId="21" xfId="0" applyFont="1" applyFill="1" applyBorder="1" applyAlignment="1" applyProtection="1">
      <alignment horizontal="left" vertical="top" wrapText="1"/>
      <protection locked="0"/>
    </xf>
    <xf numFmtId="0" fontId="54" fillId="9" borderId="22" xfId="0" applyFont="1" applyFill="1" applyBorder="1" applyAlignment="1" applyProtection="1">
      <alignment horizontal="left" vertical="top" wrapText="1"/>
      <protection locked="0"/>
    </xf>
    <xf numFmtId="0" fontId="54" fillId="9" borderId="28" xfId="0" applyFont="1" applyFill="1" applyBorder="1" applyAlignment="1" applyProtection="1">
      <alignment horizontal="left" vertical="top" wrapText="1"/>
      <protection locked="0"/>
    </xf>
    <xf numFmtId="0" fontId="27" fillId="0" borderId="20" xfId="0" applyFont="1" applyBorder="1" applyAlignment="1">
      <alignment horizontal="center" vertical="center" wrapText="1" justifyLastLine="1"/>
    </xf>
    <xf numFmtId="0" fontId="27" fillId="0" borderId="16" xfId="0" applyFont="1" applyBorder="1" applyAlignment="1">
      <alignment horizontal="center" vertical="center" wrapText="1" justifyLastLine="1"/>
    </xf>
    <xf numFmtId="0" fontId="27" fillId="0" borderId="10" xfId="0" applyFont="1" applyBorder="1" applyAlignment="1">
      <alignment horizontal="center" vertical="center" wrapText="1" justifyLastLine="1"/>
    </xf>
    <xf numFmtId="0" fontId="27" fillId="0" borderId="14" xfId="0" applyFont="1" applyBorder="1" applyAlignment="1">
      <alignment horizontal="center" vertical="center" wrapText="1" justifyLastLine="1"/>
    </xf>
    <xf numFmtId="0" fontId="27" fillId="0" borderId="0" xfId="0" applyFont="1" applyAlignment="1">
      <alignment horizontal="center" vertical="center" wrapText="1" justifyLastLine="1"/>
    </xf>
    <xf numFmtId="0" fontId="27" fillId="0" borderId="11" xfId="0" applyFont="1" applyBorder="1" applyAlignment="1">
      <alignment horizontal="center" vertical="center" wrapText="1" justifyLastLine="1"/>
    </xf>
    <xf numFmtId="0" fontId="27" fillId="0" borderId="12" xfId="0" applyFont="1" applyBorder="1" applyAlignment="1">
      <alignment horizontal="center" vertical="center" wrapText="1" justifyLastLine="1"/>
    </xf>
    <xf numFmtId="0" fontId="27" fillId="0" borderId="1" xfId="0" applyFont="1" applyBorder="1" applyAlignment="1">
      <alignment horizontal="center" vertical="center" wrapText="1" justifyLastLine="1"/>
    </xf>
    <xf numFmtId="0" fontId="27" fillId="0" borderId="13" xfId="0" applyFont="1" applyBorder="1" applyAlignment="1">
      <alignment horizontal="center" vertical="center" wrapText="1" justifyLastLine="1"/>
    </xf>
    <xf numFmtId="0" fontId="27" fillId="9" borderId="24" xfId="0" applyFont="1" applyFill="1" applyBorder="1" applyAlignment="1" applyProtection="1">
      <alignment horizontal="distributed" vertical="center" indent="1"/>
      <protection locked="0"/>
    </xf>
    <xf numFmtId="0" fontId="47" fillId="7" borderId="25" xfId="0" applyFont="1" applyFill="1" applyBorder="1" applyAlignment="1" applyProtection="1">
      <alignment horizontal="center" vertical="center"/>
    </xf>
    <xf numFmtId="0" fontId="52" fillId="7" borderId="14" xfId="0" applyFont="1" applyFill="1" applyBorder="1" applyAlignment="1" applyProtection="1">
      <alignment horizontal="center" vertical="center"/>
    </xf>
    <xf numFmtId="0" fontId="52" fillId="7" borderId="0" xfId="0" applyFont="1" applyFill="1" applyBorder="1" applyAlignment="1" applyProtection="1">
      <alignment horizontal="center" vertical="center"/>
    </xf>
    <xf numFmtId="0" fontId="52" fillId="7" borderId="21" xfId="0" applyFont="1" applyFill="1" applyBorder="1" applyAlignment="1" applyProtection="1">
      <alignment horizontal="center" vertical="center"/>
    </xf>
    <xf numFmtId="0" fontId="52" fillId="7" borderId="22" xfId="0" applyFont="1" applyFill="1" applyBorder="1" applyAlignment="1" applyProtection="1">
      <alignment horizontal="center" vertical="center"/>
    </xf>
    <xf numFmtId="0" fontId="51" fillId="7" borderId="20" xfId="0" applyFont="1" applyFill="1" applyBorder="1" applyAlignment="1" applyProtection="1">
      <alignment horizontal="center" vertical="distributed" textRotation="255" justifyLastLine="1"/>
    </xf>
    <xf numFmtId="0" fontId="51" fillId="7" borderId="10" xfId="0" applyFont="1" applyFill="1" applyBorder="1" applyAlignment="1" applyProtection="1">
      <alignment horizontal="center" vertical="distributed" textRotation="255" justifyLastLine="1"/>
    </xf>
    <xf numFmtId="0" fontId="51" fillId="7" borderId="14" xfId="0" applyFont="1" applyFill="1" applyBorder="1" applyAlignment="1" applyProtection="1">
      <alignment horizontal="center" vertical="distributed" textRotation="255" justifyLastLine="1"/>
    </xf>
    <xf numFmtId="0" fontId="51" fillId="7" borderId="11" xfId="0" applyFont="1" applyFill="1" applyBorder="1" applyAlignment="1" applyProtection="1">
      <alignment horizontal="center" vertical="distributed" textRotation="255" justifyLastLine="1"/>
    </xf>
    <xf numFmtId="0" fontId="51" fillId="7" borderId="21" xfId="0" applyFont="1" applyFill="1" applyBorder="1" applyAlignment="1" applyProtection="1">
      <alignment horizontal="center" vertical="distributed" textRotation="255" justifyLastLine="1"/>
    </xf>
    <xf numFmtId="0" fontId="51" fillId="7" borderId="19" xfId="0" applyFont="1" applyFill="1" applyBorder="1" applyAlignment="1" applyProtection="1">
      <alignment horizontal="center" vertical="distributed" textRotation="255" justifyLastLine="1"/>
    </xf>
    <xf numFmtId="0" fontId="64" fillId="7" borderId="20" xfId="2" applyFont="1" applyFill="1" applyBorder="1" applyAlignment="1">
      <alignment horizontal="center" vertical="center"/>
    </xf>
    <xf numFmtId="0" fontId="64" fillId="7" borderId="16" xfId="2" applyFont="1" applyFill="1" applyBorder="1" applyAlignment="1">
      <alignment horizontal="center" vertical="center"/>
    </xf>
    <xf numFmtId="0" fontId="64" fillId="7" borderId="10" xfId="2" applyFont="1" applyFill="1" applyBorder="1" applyAlignment="1">
      <alignment horizontal="center" vertical="center"/>
    </xf>
    <xf numFmtId="0" fontId="64" fillId="7" borderId="14" xfId="2" applyFont="1" applyFill="1" applyBorder="1" applyAlignment="1">
      <alignment horizontal="center" vertical="center"/>
    </xf>
    <xf numFmtId="0" fontId="64" fillId="7" borderId="0" xfId="2" applyFont="1" applyFill="1" applyAlignment="1">
      <alignment horizontal="center" vertical="center"/>
    </xf>
    <xf numFmtId="0" fontId="64" fillId="7" borderId="11" xfId="2" applyFont="1" applyFill="1" applyBorder="1" applyAlignment="1">
      <alignment horizontal="center" vertical="center"/>
    </xf>
    <xf numFmtId="0" fontId="64" fillId="7" borderId="21" xfId="2" applyFont="1" applyFill="1" applyBorder="1" applyAlignment="1">
      <alignment horizontal="center" vertical="center"/>
    </xf>
    <xf numFmtId="0" fontId="64" fillId="7" borderId="22" xfId="2" applyFont="1" applyFill="1" applyBorder="1" applyAlignment="1">
      <alignment horizontal="center" vertical="center"/>
    </xf>
    <xf numFmtId="0" fontId="64" fillId="7" borderId="19" xfId="2" applyFont="1" applyFill="1" applyBorder="1" applyAlignment="1">
      <alignment horizontal="center" vertical="center"/>
    </xf>
    <xf numFmtId="0" fontId="27" fillId="7" borderId="20" xfId="2" applyFont="1" applyFill="1" applyBorder="1" applyAlignment="1">
      <alignment horizontal="center" vertical="center" wrapText="1"/>
    </xf>
    <xf numFmtId="0" fontId="27" fillId="7" borderId="16" xfId="2" applyFont="1" applyFill="1" applyBorder="1" applyAlignment="1">
      <alignment horizontal="center" vertical="center"/>
    </xf>
    <xf numFmtId="0" fontId="27" fillId="7" borderId="10" xfId="2" applyFont="1" applyFill="1" applyBorder="1" applyAlignment="1">
      <alignment horizontal="center" vertical="center"/>
    </xf>
    <xf numFmtId="0" fontId="27" fillId="7" borderId="21" xfId="2" applyFont="1" applyFill="1" applyBorder="1" applyAlignment="1">
      <alignment horizontal="center" vertical="center"/>
    </xf>
    <xf numFmtId="0" fontId="27" fillId="7" borderId="22" xfId="2" applyFont="1" applyFill="1" applyBorder="1" applyAlignment="1">
      <alignment horizontal="center" vertical="center"/>
    </xf>
    <xf numFmtId="0" fontId="27" fillId="7" borderId="19" xfId="2" applyFont="1" applyFill="1" applyBorder="1" applyAlignment="1">
      <alignment horizontal="center" vertical="center"/>
    </xf>
    <xf numFmtId="0" fontId="27" fillId="7" borderId="20" xfId="2" applyFont="1" applyFill="1" applyBorder="1" applyAlignment="1">
      <alignment horizontal="center" vertical="center"/>
    </xf>
    <xf numFmtId="0" fontId="27" fillId="7" borderId="27" xfId="2" applyFont="1" applyFill="1" applyBorder="1" applyAlignment="1">
      <alignment horizontal="right" vertical="center"/>
    </xf>
    <xf numFmtId="0" fontId="47" fillId="7" borderId="27" xfId="0" applyFont="1" applyFill="1" applyBorder="1" applyAlignment="1">
      <alignment horizontal="right" vertical="center"/>
    </xf>
    <xf numFmtId="0" fontId="47" fillId="7" borderId="29" xfId="0" applyFont="1" applyFill="1" applyBorder="1" applyAlignment="1">
      <alignment horizontal="right" vertical="center"/>
    </xf>
    <xf numFmtId="0" fontId="47" fillId="7" borderId="0" xfId="0" applyFont="1" applyFill="1" applyAlignment="1">
      <alignment horizontal="right" vertical="center"/>
    </xf>
    <xf numFmtId="0" fontId="47" fillId="7" borderId="5" xfId="0" applyFont="1" applyFill="1" applyBorder="1" applyAlignment="1">
      <alignment horizontal="right" vertical="center"/>
    </xf>
    <xf numFmtId="0" fontId="53" fillId="7" borderId="0" xfId="2" applyFont="1" applyFill="1" applyAlignment="1">
      <alignment horizontal="center" vertical="center"/>
    </xf>
    <xf numFmtId="0" fontId="73" fillId="7" borderId="0" xfId="2" applyFont="1" applyFill="1" applyAlignment="1">
      <alignment horizontal="center" vertical="center"/>
    </xf>
    <xf numFmtId="0" fontId="27" fillId="7" borderId="0" xfId="2" applyFont="1" applyFill="1" applyAlignment="1">
      <alignment horizontal="center" vertical="center"/>
    </xf>
    <xf numFmtId="0" fontId="53" fillId="7" borderId="4" xfId="2" applyFont="1" applyFill="1" applyBorder="1" applyAlignment="1">
      <alignment horizontal="distributed" vertical="center" justifyLastLine="1"/>
    </xf>
    <xf numFmtId="0" fontId="53" fillId="7" borderId="0" xfId="2" applyFont="1" applyFill="1" applyAlignment="1">
      <alignment horizontal="distributed" vertical="center" justifyLastLine="1"/>
    </xf>
    <xf numFmtId="0" fontId="53" fillId="7" borderId="11" xfId="2" applyFont="1" applyFill="1" applyBorder="1" applyAlignment="1">
      <alignment horizontal="distributed" vertical="center" justifyLastLine="1"/>
    </xf>
    <xf numFmtId="0" fontId="53" fillId="7" borderId="18" xfId="2" applyFont="1" applyFill="1" applyBorder="1" applyAlignment="1">
      <alignment horizontal="distributed" vertical="center" justifyLastLine="1"/>
    </xf>
    <xf numFmtId="0" fontId="53" fillId="7" borderId="22" xfId="2" applyFont="1" applyFill="1" applyBorder="1" applyAlignment="1">
      <alignment horizontal="distributed" vertical="center" justifyLastLine="1"/>
    </xf>
    <xf numFmtId="0" fontId="53" fillId="7" borderId="19" xfId="2" applyFont="1" applyFill="1" applyBorder="1" applyAlignment="1">
      <alignment horizontal="distributed" vertical="center" justifyLastLine="1"/>
    </xf>
    <xf numFmtId="0" fontId="53" fillId="7" borderId="14" xfId="2" applyFont="1" applyFill="1" applyBorder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7" fillId="7" borderId="11" xfId="0" applyFont="1" applyFill="1" applyBorder="1" applyAlignment="1">
      <alignment horizontal="center" vertical="center"/>
    </xf>
    <xf numFmtId="0" fontId="47" fillId="7" borderId="21" xfId="0" applyFont="1" applyFill="1" applyBorder="1" applyAlignment="1">
      <alignment horizontal="center" vertical="center"/>
    </xf>
    <xf numFmtId="0" fontId="47" fillId="7" borderId="22" xfId="0" applyFont="1" applyFill="1" applyBorder="1" applyAlignment="1">
      <alignment horizontal="center" vertical="center"/>
    </xf>
    <xf numFmtId="0" fontId="47" fillId="7" borderId="19" xfId="0" applyFont="1" applyFill="1" applyBorder="1" applyAlignment="1">
      <alignment horizontal="center" vertical="center"/>
    </xf>
    <xf numFmtId="0" fontId="62" fillId="7" borderId="0" xfId="2" applyFont="1" applyFill="1" applyAlignment="1">
      <alignment horizontal="left" vertical="center" wrapText="1"/>
    </xf>
    <xf numFmtId="0" fontId="65" fillId="7" borderId="15" xfId="2" applyFont="1" applyFill="1" applyBorder="1" applyAlignment="1">
      <alignment horizontal="left" vertical="center" wrapText="1"/>
    </xf>
    <xf numFmtId="0" fontId="65" fillId="7" borderId="16" xfId="2" applyFont="1" applyFill="1" applyBorder="1" applyAlignment="1">
      <alignment horizontal="left" vertical="center" wrapText="1"/>
    </xf>
    <xf numFmtId="0" fontId="65" fillId="7" borderId="18" xfId="2" applyFont="1" applyFill="1" applyBorder="1" applyAlignment="1">
      <alignment horizontal="left" vertical="center" wrapText="1"/>
    </xf>
    <xf numFmtId="0" fontId="65" fillId="7" borderId="22" xfId="2" applyFont="1" applyFill="1" applyBorder="1" applyAlignment="1">
      <alignment horizontal="left" vertical="center" wrapText="1"/>
    </xf>
    <xf numFmtId="0" fontId="64" fillId="7" borderId="16" xfId="2" applyFont="1" applyFill="1" applyBorder="1" applyAlignment="1">
      <alignment horizontal="left" vertical="center" wrapText="1"/>
    </xf>
    <xf numFmtId="0" fontId="64" fillId="7" borderId="17" xfId="2" applyFont="1" applyFill="1" applyBorder="1" applyAlignment="1">
      <alignment horizontal="left" vertical="center" wrapText="1"/>
    </xf>
    <xf numFmtId="0" fontId="64" fillId="7" borderId="22" xfId="2" applyFont="1" applyFill="1" applyBorder="1" applyAlignment="1">
      <alignment horizontal="left" vertical="center" wrapText="1"/>
    </xf>
    <xf numFmtId="0" fontId="64" fillId="7" borderId="28" xfId="2" applyFont="1" applyFill="1" applyBorder="1" applyAlignment="1">
      <alignment horizontal="left" vertical="center" wrapText="1"/>
    </xf>
    <xf numFmtId="0" fontId="52" fillId="7" borderId="15" xfId="2" applyFont="1" applyFill="1" applyBorder="1" applyAlignment="1">
      <alignment horizontal="center" vertical="center"/>
    </xf>
    <xf numFmtId="0" fontId="52" fillId="7" borderId="16" xfId="2" applyFont="1" applyFill="1" applyBorder="1" applyAlignment="1">
      <alignment horizontal="center" vertical="center"/>
    </xf>
    <xf numFmtId="0" fontId="52" fillId="7" borderId="10" xfId="2" applyFont="1" applyFill="1" applyBorder="1" applyAlignment="1">
      <alignment horizontal="center" vertical="center"/>
    </xf>
    <xf numFmtId="0" fontId="53" fillId="7" borderId="20" xfId="2" applyFont="1" applyFill="1" applyBorder="1" applyAlignment="1">
      <alignment horizontal="center" vertical="center"/>
    </xf>
    <xf numFmtId="0" fontId="47" fillId="7" borderId="16" xfId="0" applyFont="1" applyFill="1" applyBorder="1" applyAlignment="1">
      <alignment horizontal="center" vertical="center"/>
    </xf>
    <xf numFmtId="0" fontId="47" fillId="7" borderId="10" xfId="0" applyFont="1" applyFill="1" applyBorder="1" applyAlignment="1">
      <alignment horizontal="center" vertical="center"/>
    </xf>
    <xf numFmtId="0" fontId="27" fillId="7" borderId="14" xfId="2" applyFont="1" applyFill="1" applyBorder="1" applyAlignment="1">
      <alignment horizontal="center" vertical="center"/>
    </xf>
    <xf numFmtId="0" fontId="27" fillId="7" borderId="11" xfId="2" applyFont="1" applyFill="1" applyBorder="1" applyAlignment="1">
      <alignment horizontal="center" vertical="center"/>
    </xf>
    <xf numFmtId="0" fontId="50" fillId="7" borderId="16" xfId="0" applyFont="1" applyFill="1" applyBorder="1" applyAlignment="1">
      <alignment horizontal="center" vertical="center"/>
    </xf>
    <xf numFmtId="0" fontId="50" fillId="7" borderId="14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21" xfId="0" applyFont="1" applyFill="1" applyBorder="1" applyAlignment="1">
      <alignment horizontal="center" vertical="center"/>
    </xf>
    <xf numFmtId="0" fontId="50" fillId="7" borderId="22" xfId="0" applyFont="1" applyFill="1" applyBorder="1" applyAlignment="1">
      <alignment horizontal="center" vertical="center"/>
    </xf>
    <xf numFmtId="0" fontId="58" fillId="7" borderId="0" xfId="0" applyFont="1" applyFill="1" applyAlignment="1" applyProtection="1">
      <alignment vertical="top" wrapText="1"/>
    </xf>
    <xf numFmtId="0" fontId="38" fillId="9" borderId="0" xfId="2" applyFont="1" applyFill="1" applyBorder="1" applyAlignment="1" applyProtection="1">
      <alignment horizontal="left" vertical="center"/>
      <protection locked="0"/>
    </xf>
    <xf numFmtId="0" fontId="38" fillId="9" borderId="0" xfId="2" applyFont="1" applyFill="1" applyAlignment="1" applyProtection="1">
      <alignment vertical="center"/>
      <protection locked="0"/>
    </xf>
    <xf numFmtId="0" fontId="52" fillId="7" borderId="0" xfId="2" applyFont="1" applyFill="1" applyAlignment="1">
      <alignment horizontal="right" vertical="center"/>
    </xf>
    <xf numFmtId="0" fontId="52" fillId="9" borderId="0" xfId="2" applyFont="1" applyFill="1" applyAlignment="1" applyProtection="1">
      <alignment horizontal="center" vertical="center"/>
      <protection locked="0"/>
    </xf>
    <xf numFmtId="0" fontId="52" fillId="9" borderId="0" xfId="2" applyFont="1" applyFill="1" applyBorder="1" applyAlignment="1" applyProtection="1">
      <alignment vertical="center"/>
      <protection locked="0"/>
    </xf>
    <xf numFmtId="0" fontId="38" fillId="9" borderId="0" xfId="2" applyFont="1" applyFill="1" applyAlignment="1" applyProtection="1">
      <alignment horizontal="left" vertical="center"/>
      <protection locked="0"/>
    </xf>
    <xf numFmtId="0" fontId="38" fillId="9" borderId="0" xfId="2" applyFont="1" applyFill="1" applyBorder="1" applyAlignment="1" applyProtection="1">
      <alignment vertical="center"/>
      <protection locked="0"/>
    </xf>
    <xf numFmtId="49" fontId="47" fillId="8" borderId="0" xfId="2" applyNumberFormat="1" applyFont="1" applyFill="1" applyAlignment="1">
      <alignment horizontal="center" vertical="distributed" readingOrder="1"/>
    </xf>
    <xf numFmtId="0" fontId="38" fillId="9" borderId="1" xfId="2" applyFont="1" applyFill="1" applyBorder="1" applyAlignment="1" applyProtection="1">
      <alignment vertical="center"/>
      <protection locked="0"/>
    </xf>
    <xf numFmtId="0" fontId="52" fillId="9" borderId="1" xfId="2" applyFont="1" applyFill="1" applyBorder="1" applyAlignment="1" applyProtection="1">
      <alignment vertical="center"/>
      <protection locked="0"/>
    </xf>
    <xf numFmtId="0" fontId="51" fillId="7" borderId="40" xfId="0" applyFont="1" applyFill="1" applyBorder="1" applyAlignment="1" applyProtection="1">
      <alignment horizontal="distributed" vertical="center" wrapText="1"/>
    </xf>
    <xf numFmtId="0" fontId="47" fillId="7" borderId="40" xfId="0" applyFont="1" applyFill="1" applyBorder="1" applyAlignment="1" applyProtection="1">
      <alignment horizontal="distributed" vertical="center" wrapText="1"/>
    </xf>
    <xf numFmtId="0" fontId="47" fillId="7" borderId="41" xfId="0" applyFont="1" applyFill="1" applyBorder="1" applyAlignment="1" applyProtection="1">
      <alignment horizontal="distributed" vertical="center" wrapText="1"/>
    </xf>
  </cellXfs>
  <cellStyles count="3">
    <cellStyle name="標準" xfId="0" builtinId="0"/>
    <cellStyle name="標準 2" xfId="1" xr:uid="{00000000-0005-0000-0000-000001000000}"/>
    <cellStyle name="標準 3" xfId="2" xr:uid="{FABA680B-60D6-4CB8-A2A4-212A78F16D1E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4</xdr:col>
      <xdr:colOff>219075</xdr:colOff>
      <xdr:row>22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89156-F42C-42C8-BC34-A55D9F6FC681}"/>
            </a:ext>
          </a:extLst>
        </xdr:cNvPr>
        <xdr:cNvSpPr txBox="1"/>
      </xdr:nvSpPr>
      <xdr:spPr>
        <a:xfrm>
          <a:off x="419100" y="3971925"/>
          <a:ext cx="272415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最終的に</a:t>
          </a:r>
          <a:endParaRPr kumimoji="1" lang="en-US" altLang="ja-JP" sz="1100"/>
        </a:p>
        <a:p>
          <a:r>
            <a:rPr kumimoji="1" lang="ja-JP" altLang="en-US" sz="1100"/>
            <a:t>・「データ」シートは非表示にすること</a:t>
          </a:r>
          <a:endParaRPr kumimoji="1" lang="en-US" altLang="ja-JP" sz="1100"/>
        </a:p>
        <a:p>
          <a:r>
            <a:rPr kumimoji="1" lang="ja-JP" altLang="en-US" sz="1100"/>
            <a:t>・各シートは保護すること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1F16902-019E-48A2-AD40-F80AA1E722C3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06A6384-A37B-4553-96E8-37219EDE9CD9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10F10CC-37FF-4702-91AD-8C6137A27CD6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E6C4E3A-883F-4886-95C2-06FA9536CF0D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44853560-A047-4E00-8BA0-7001E63A9E11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10268BC-A2B7-4309-8C30-6D5727E35DFD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0CA9CFA-821B-436C-9ADF-D602737503AC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71F88A-4106-4F35-9C9E-436D7DB72EBE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5202BE9-FD57-451A-9BEE-AB2887BEC830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1789F22-8C6F-466B-9E08-7E68A78C94CB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115550D-472E-4679-B715-F0903A727B29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6A854D7-C249-48A9-BA73-5CA777F83D02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1C1B7B-FB7C-4E16-A2F1-FB54DA959E0C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BC922004-7477-48AE-ABBE-ADDFF982DEEC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8D28427-9101-430D-B860-C7C2A745CDB7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43D817B-B46E-4B5F-8944-3FA0C478D4B4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0EE837-838D-4DAB-ACB4-D1A05B4D8192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88120CF-B73E-47C3-BB0A-8EB663D5DAA7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523978C-12EE-438F-8787-93795DC18041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B878700-C413-4848-850B-77A4C3A7600B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DBC913E-4853-427C-A81D-2AF7C0088593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C1B470F-C90B-41E0-9495-823E0C5C50BB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43813FA-48FA-406F-B4B7-E5F2596C49B5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DF7606C-AA1F-4D9D-96A9-E6C6D98E710B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7BE15456-6EF6-4268-82DB-170AE0ED1841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800099" y="3172828"/>
          <a:ext cx="400051" cy="51334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7B57BA-89CE-4B3C-9A6D-8849FE0893F0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34F82B3-9114-46D2-88BC-0B423852FCD6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71A501A-DE5E-41B4-9CD6-DCD73ED483BC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5E054E0D-A636-40AC-960A-7C60DD0C6FAB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69D2B63E-2626-41CB-B141-8D418FE6DB55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68B1045-B0A1-409C-BD80-C2B0B2DDAC9C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10F4301-3933-4320-9680-208789258E90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8B05DA1-2076-4996-BF5F-1B2EC143CDB9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FA539DA8-6998-4220-BD10-8FE4F39D6686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4FD3737F-A4F8-4E3E-BD69-8D1B686F4CFA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B95D168-7D25-4468-8F23-4EA5B9D5A72E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D2DDBDE-064E-480A-AE7E-624A5DDC43DE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15F6893-3FD7-4CBA-999E-00B7A070BAA5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C9CB4F1-A7A0-4BB9-9F9A-105A84C94216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3367BDDA-58CE-4726-A33B-FE46286C3CA3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023B675-C122-4B2E-B9A1-BF4BE6415903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C6BDB0-990A-48D1-864F-23F604937852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FF3AE6CC-7D14-49AE-8EBE-A8C0B29E7696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6BB2A4A3-994B-4ACE-8DEF-EFE1FAB16FDF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3C317E0-B291-48DB-92B9-2E2E6D196ADB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D6DCAB0-DEC3-4A57-BC0A-BAF56EFEEF53}"/>
            </a:ext>
          </a:extLst>
        </xdr:cNvPr>
        <xdr:cNvCxnSpPr/>
      </xdr:nvCxnSpPr>
      <xdr:spPr>
        <a:xfrm>
          <a:off x="9525" y="4610100"/>
          <a:ext cx="38040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7B1F052-E653-49B1-8387-FEE3E9EBC0B7}"/>
            </a:ext>
          </a:extLst>
        </xdr:cNvPr>
        <xdr:cNvCxnSpPr/>
      </xdr:nvCxnSpPr>
      <xdr:spPr>
        <a:xfrm>
          <a:off x="9525" y="4610100"/>
          <a:ext cx="38040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87FE7A3-1A2C-4649-9F8F-71D36973AE39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51C24D00-4AB8-4948-BAE5-7F3792C1412B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DBC69EF-A0CB-43C3-A945-369D526552E6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2EF3770-C627-409D-9DB3-AE6572E54FCF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695242C-D683-4E2A-8ED1-7E15AD47B487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649888C-07EB-4BB5-894A-5F21E1CF1560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8A3E5E36-9744-4B18-8D61-7537819C8686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18</xdr:row>
      <xdr:rowOff>315328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CC69027-27B1-47E2-8E36-0E4850AA9B54}"/>
            </a:ext>
          </a:extLst>
        </xdr:cNvPr>
        <xdr:cNvCxnSpPr/>
      </xdr:nvCxnSpPr>
      <xdr:spPr>
        <a:xfrm>
          <a:off x="1019174" y="3915778"/>
          <a:ext cx="400051" cy="45619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849C8FD-5F93-44CF-9443-BFD0B7303BF4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0</xdr:rowOff>
    </xdr:from>
    <xdr:to>
      <xdr:col>17</xdr:col>
      <xdr:colOff>3525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19809F-CF61-4774-82C7-2B3FD3C592C4}"/>
            </a:ext>
          </a:extLst>
        </xdr:cNvPr>
        <xdr:cNvCxnSpPr/>
      </xdr:nvCxnSpPr>
      <xdr:spPr>
        <a:xfrm>
          <a:off x="247650" y="4876800"/>
          <a:ext cx="3956400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79347</xdr:colOff>
      <xdr:row>44</xdr:row>
      <xdr:rowOff>67254</xdr:rowOff>
    </xdr:from>
    <xdr:to>
      <xdr:col>15</xdr:col>
      <xdr:colOff>140307</xdr:colOff>
      <xdr:row>45</xdr:row>
      <xdr:rowOff>120594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BBAC3A2-F76D-41FC-B40B-C910AACD6E61}"/>
            </a:ext>
          </a:extLst>
        </xdr:cNvPr>
        <xdr:cNvSpPr/>
      </xdr:nvSpPr>
      <xdr:spPr>
        <a:xfrm>
          <a:off x="565122" y="8458779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80673</xdr:colOff>
      <xdr:row>47</xdr:row>
      <xdr:rowOff>76200</xdr:rowOff>
    </xdr:from>
    <xdr:to>
      <xdr:col>15</xdr:col>
      <xdr:colOff>141633</xdr:colOff>
      <xdr:row>48</xdr:row>
      <xdr:rowOff>129540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BB4B95BE-A2F9-45BF-806F-1307E486CAD2}"/>
            </a:ext>
          </a:extLst>
        </xdr:cNvPr>
        <xdr:cNvSpPr/>
      </xdr:nvSpPr>
      <xdr:spPr>
        <a:xfrm>
          <a:off x="566448" y="8953500"/>
          <a:ext cx="3280410" cy="272415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ash/OneDrive/Desktop/2018_gansyo_form_2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  <sheetName val="中学コード"/>
      <sheetName val="基礎データ"/>
      <sheetName val="受検生データ"/>
      <sheetName val="送り状"/>
      <sheetName val="学習評定配分表"/>
      <sheetName val="調(1)"/>
      <sheetName val="推(1)"/>
      <sheetName val="調(2)"/>
      <sheetName val="推(2)"/>
      <sheetName val="調(3)"/>
      <sheetName val="推(3)"/>
      <sheetName val="調(4)"/>
      <sheetName val="推(4)"/>
      <sheetName val="調(5)"/>
      <sheetName val="推(5)"/>
      <sheetName val="調(6)"/>
      <sheetName val="推(6)"/>
      <sheetName val="調(7)"/>
      <sheetName val="推(7)"/>
      <sheetName val="調(8)"/>
      <sheetName val="推(8)"/>
      <sheetName val="調(9)"/>
      <sheetName val="推(9)"/>
      <sheetName val="調(10)"/>
      <sheetName val="推(10)"/>
      <sheetName val="調(11)"/>
      <sheetName val="推(11)"/>
      <sheetName val="調(12)"/>
      <sheetName val="推(12)"/>
      <sheetName val="Sheet1"/>
    </sheetNames>
    <sheetDataSet>
      <sheetData sheetId="0">
        <row r="2">
          <cell r="L2" t="str">
            <v>卒業見込</v>
          </cell>
        </row>
        <row r="3">
          <cell r="L3" t="str">
            <v>卒　業</v>
          </cell>
          <cell r="S3" t="str">
            <v>㊚　・　女</v>
          </cell>
        </row>
        <row r="4">
          <cell r="S4" t="str">
            <v>男　・　㊛</v>
          </cell>
        </row>
      </sheetData>
      <sheetData sheetId="1">
        <row r="1">
          <cell r="A1" t="str">
            <v>中学校コード</v>
          </cell>
        </row>
      </sheetData>
      <sheetData sheetId="2">
        <row r="10">
          <cell r="E10" t="str">
            <v>国立神戸大附属中等教育学校（住吉）</v>
          </cell>
        </row>
      </sheetData>
      <sheetData sheetId="3">
        <row r="7">
          <cell r="D7" t="str">
            <v>高専　太郎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K47"/>
  <sheetViews>
    <sheetView workbookViewId="0">
      <selection activeCell="F13" sqref="F13"/>
    </sheetView>
  </sheetViews>
  <sheetFormatPr defaultColWidth="9" defaultRowHeight="13.5" x14ac:dyDescent="0.15"/>
  <cols>
    <col min="1" max="1" width="5.5" style="25" customWidth="1"/>
    <col min="2" max="2" width="15.375" style="25" customWidth="1"/>
    <col min="3" max="3" width="11.875" style="25" customWidth="1"/>
    <col min="4" max="4" width="5.625" style="25" customWidth="1"/>
    <col min="5" max="5" width="32.125" style="25" customWidth="1"/>
    <col min="6" max="6" width="39.125" style="26" customWidth="1"/>
    <col min="7" max="7" width="2.125" style="25" customWidth="1"/>
    <col min="8" max="8" width="15" style="25" customWidth="1"/>
    <col min="9" max="9" width="1.875" style="25" customWidth="1"/>
    <col min="10" max="10" width="29.125" style="25" customWidth="1"/>
    <col min="11" max="11" width="1.875" style="25" customWidth="1"/>
    <col min="12" max="12" width="13.5" style="25" customWidth="1"/>
    <col min="13" max="13" width="7.625" style="25" customWidth="1"/>
    <col min="14" max="14" width="13.625" style="25" customWidth="1"/>
    <col min="15" max="15" width="5.875" style="25" customWidth="1"/>
    <col min="16" max="16" width="6.375" style="25" customWidth="1"/>
    <col min="17" max="17" width="2.125" style="25" customWidth="1"/>
    <col min="18" max="18" width="9" style="25"/>
    <col min="19" max="19" width="17.125" style="25" customWidth="1"/>
    <col min="20" max="20" width="10.875" style="25" customWidth="1"/>
    <col min="21" max="21" width="3" style="25" customWidth="1"/>
    <col min="22" max="22" width="13.125" style="25" customWidth="1"/>
    <col min="23" max="23" width="14.625" style="25" customWidth="1"/>
    <col min="24" max="24" width="2.875" style="25" customWidth="1"/>
    <col min="25" max="25" width="17" style="25" customWidth="1"/>
    <col min="26" max="26" width="16.875" style="25" customWidth="1"/>
    <col min="27" max="27" width="4.125" style="25" customWidth="1"/>
    <col min="28" max="28" width="3" style="25" customWidth="1"/>
    <col min="29" max="29" width="13.125" style="25" customWidth="1"/>
    <col min="30" max="30" width="14.625" style="25" customWidth="1"/>
    <col min="31" max="31" width="2.875" style="25" customWidth="1"/>
    <col min="32" max="32" width="17" style="25" customWidth="1"/>
    <col min="33" max="33" width="16.875" style="25" customWidth="1"/>
    <col min="34" max="34" width="4.125" style="25" customWidth="1"/>
    <col min="35" max="36" width="9" style="25"/>
    <col min="37" max="37" width="24.625" style="25" customWidth="1"/>
    <col min="38" max="38" width="15.625" style="25" customWidth="1"/>
    <col min="39" max="16384" width="9" style="25"/>
  </cols>
  <sheetData>
    <row r="1" spans="2:37" ht="22.5" customHeight="1" thickBot="1" x14ac:dyDescent="0.2">
      <c r="B1" s="25" t="s">
        <v>147</v>
      </c>
      <c r="C1" s="25" t="s">
        <v>81</v>
      </c>
      <c r="H1" s="25" t="s">
        <v>10</v>
      </c>
      <c r="L1" s="25" t="s">
        <v>11</v>
      </c>
      <c r="N1" s="25" t="s">
        <v>22</v>
      </c>
      <c r="O1" s="25" t="s">
        <v>23</v>
      </c>
      <c r="P1" s="25" t="s">
        <v>24</v>
      </c>
      <c r="R1" s="25" t="s">
        <v>25</v>
      </c>
      <c r="AI1" s="25" t="s">
        <v>134</v>
      </c>
      <c r="AJ1" s="25" t="s">
        <v>135</v>
      </c>
      <c r="AK1" s="25" t="s">
        <v>121</v>
      </c>
    </row>
    <row r="2" spans="2:37" ht="35.25" customHeight="1" thickTop="1" thickBot="1" x14ac:dyDescent="0.2">
      <c r="B2" s="24">
        <v>2026</v>
      </c>
      <c r="C2" s="27" t="str">
        <f>DBCS(CONCATENATE("令和",B2-2018,"年度"))</f>
        <v>令和８年度</v>
      </c>
      <c r="E2" s="25" t="s">
        <v>146</v>
      </c>
      <c r="F2" s="26" t="str">
        <f>CONCATENATE(B2,"年度",E2)</f>
        <v>2026年度　神戸市立工業高等専門学校</v>
      </c>
      <c r="L2" s="25" t="s">
        <v>15</v>
      </c>
      <c r="S2" s="27" t="s">
        <v>149</v>
      </c>
      <c r="T2" s="27" t="s">
        <v>17</v>
      </c>
      <c r="U2" s="28">
        <v>1</v>
      </c>
      <c r="V2" s="28" t="str">
        <f>IF((COUNTIFS('2.受験生データ'!J15,"*〇*")+COUNTIFS('2.受験生データ'!K15,"*〇*"))&gt;0,'2.受験生データ'!D15,"")</f>
        <v/>
      </c>
      <c r="W2" s="28" t="str">
        <f>IF((COUNTIFS('2.受験生データ'!J15,"*〇*")+COUNTIFS('2.受験生データ'!K15,"*〇*"))&gt;0,'2.受験生データ'!N15,"")</f>
        <v/>
      </c>
      <c r="X2" s="28" t="str">
        <f>IF(V2&lt;&gt;"",MAX($X$1:X1)+1,"")</f>
        <v/>
      </c>
      <c r="Y2" s="28" t="e">
        <f ca="1">OFFSET($V$2,MATCH(ROW()-1,$X$2:$X$13,0)-1,0)</f>
        <v>#N/A</v>
      </c>
      <c r="Z2" s="28" t="e">
        <f ca="1">OFFSET($W$2,MATCH(ROW()-1,$X$2:$X$13,0)-1,0)</f>
        <v>#N/A</v>
      </c>
      <c r="AB2" s="28">
        <v>1</v>
      </c>
      <c r="AC2" s="28" t="str">
        <f>IF(COUNTIFS('2.受験生データ'!L15,"*〇*")&gt;0,'2.受験生データ'!D15,"")</f>
        <v/>
      </c>
      <c r="AD2" s="28" t="str">
        <f>IF(COUNTIFS('2.受験生データ'!L15,"*〇*")&gt;0,'2.受験生データ'!N15,"")</f>
        <v/>
      </c>
      <c r="AE2" s="28" t="str">
        <f>IF(AC2&lt;&gt;"",MAX($AE$1:AE1)+1,"")</f>
        <v/>
      </c>
      <c r="AF2" s="28" t="e">
        <f ca="1">OFFSET($AC$2,MATCH(ROW()-1,$AE$2:$AE$13,0)-1,0)</f>
        <v>#N/A</v>
      </c>
      <c r="AG2" s="28" t="e">
        <f ca="1">OFFSET($AD$2,MATCH(ROW()-1,$AE$2:$AE$13,0)-1,0)</f>
        <v>#N/A</v>
      </c>
    </row>
    <row r="3" spans="2:37" ht="24.95" customHeight="1" thickTop="1" x14ac:dyDescent="0.15">
      <c r="B3" s="80">
        <f>B2</f>
        <v>2026</v>
      </c>
      <c r="C3" s="27" t="str">
        <f>IF(B3&gt;2018,"令和","平成")</f>
        <v>令和</v>
      </c>
      <c r="D3" s="27">
        <f>IF(B3&gt;2018,IF(B3-2018=1,"元",B3-2018),B3-1988)</f>
        <v>8</v>
      </c>
      <c r="E3" s="25" t="s">
        <v>146</v>
      </c>
      <c r="F3" s="26" t="str">
        <f>CONCATENATE(B3,"年度",E3)</f>
        <v>2026年度　神戸市立工業高等専門学校</v>
      </c>
      <c r="H3" s="25" t="s">
        <v>245</v>
      </c>
      <c r="L3" s="25" t="s">
        <v>13</v>
      </c>
      <c r="M3" s="25">
        <f>$B$2-15</f>
        <v>2011</v>
      </c>
      <c r="N3" s="27" t="str">
        <f t="shared" ref="N3:N9" si="0">CONCATENATE("西暦",M3,"年")</f>
        <v>西暦2011年</v>
      </c>
      <c r="O3" s="25" t="s">
        <v>41</v>
      </c>
      <c r="P3" s="25" t="s">
        <v>44</v>
      </c>
      <c r="R3" s="25" t="s">
        <v>26</v>
      </c>
      <c r="S3" s="27" t="s">
        <v>148</v>
      </c>
      <c r="T3" s="27" t="s">
        <v>76</v>
      </c>
      <c r="U3" s="28">
        <v>2</v>
      </c>
      <c r="V3" s="28" t="str">
        <f>IF((COUNTIFS('2.受験生データ'!J16,"*〇*")+COUNTIFS('2.受験生データ'!K16,"*〇*"))&gt;0,'2.受験生データ'!D16,"")</f>
        <v/>
      </c>
      <c r="W3" s="28" t="str">
        <f>IF((COUNTIFS('2.受験生データ'!J16,"*〇*")+COUNTIFS('2.受験生データ'!K16,"*〇*"))&gt;0,'2.受験生データ'!N16,"")</f>
        <v/>
      </c>
      <c r="X3" s="28" t="str">
        <f>IF(V3&lt;&gt;"",MAX($X$1:X2)+1,"")</f>
        <v/>
      </c>
      <c r="Y3" s="28" t="e">
        <f t="shared" ref="Y3:Y13" ca="1" si="1">OFFSET($V$2,MATCH(ROW()-1,$X$2:$X$13,0)-1,0)</f>
        <v>#N/A</v>
      </c>
      <c r="Z3" s="28" t="e">
        <f t="shared" ref="Z3:Z13" ca="1" si="2">OFFSET($W$2,MATCH(ROW()-1,$X$2:$X$13,0)-1,0)</f>
        <v>#N/A</v>
      </c>
      <c r="AB3" s="28">
        <v>2</v>
      </c>
      <c r="AC3" s="28" t="str">
        <f>IF(COUNTIFS('2.受験生データ'!L16,"*〇*")&gt;0,'2.受験生データ'!D16,"")</f>
        <v/>
      </c>
      <c r="AD3" s="28" t="str">
        <f>IF(COUNTIFS('2.受験生データ'!L16,"*〇*")&gt;0,'2.受験生データ'!N16,"")</f>
        <v/>
      </c>
      <c r="AE3" s="28" t="str">
        <f>IF(AC3&lt;&gt;"",MAX($AE$1:AE2)+1,"")</f>
        <v/>
      </c>
      <c r="AF3" s="28" t="e">
        <f t="shared" ref="AF3:AF13" ca="1" si="3">OFFSET($AC$2,MATCH(ROW()-1,$AE$2:$AE$13,0)-1,0)</f>
        <v>#N/A</v>
      </c>
      <c r="AG3" s="28" t="e">
        <f t="shared" ref="AG3:AG13" ca="1" si="4">OFFSET($AD$2,MATCH(ROW()-1,$AE$2:$AE$13,0)-1,0)</f>
        <v>#N/A</v>
      </c>
      <c r="AI3" s="27" t="s">
        <v>87</v>
      </c>
      <c r="AJ3" s="27">
        <v>1</v>
      </c>
      <c r="AK3" s="27" t="s">
        <v>258</v>
      </c>
    </row>
    <row r="4" spans="2:37" ht="24.95" customHeight="1" x14ac:dyDescent="0.15">
      <c r="B4" s="81">
        <f>B2-1</f>
        <v>2025</v>
      </c>
      <c r="C4" s="27" t="str">
        <f t="shared" ref="C4:C10" si="5">IF(B4&gt;2018,"令和","平成")</f>
        <v>令和</v>
      </c>
      <c r="D4" s="27">
        <f t="shared" ref="D4:D10" si="6">IF(B4&gt;2018,IF(B4-2018=1,"元",B4-2018),B4-1988)</f>
        <v>7</v>
      </c>
      <c r="E4" s="26"/>
      <c r="H4" s="25" t="s">
        <v>246</v>
      </c>
      <c r="M4" s="25">
        <f>M3-1</f>
        <v>2010</v>
      </c>
      <c r="N4" s="27" t="str">
        <f t="shared" si="0"/>
        <v>西暦2010年</v>
      </c>
      <c r="O4" s="25" t="s">
        <v>42</v>
      </c>
      <c r="P4" s="25" t="s">
        <v>45</v>
      </c>
      <c r="R4" s="25" t="s">
        <v>27</v>
      </c>
      <c r="S4" s="27" t="s">
        <v>150</v>
      </c>
      <c r="T4" s="27" t="s">
        <v>77</v>
      </c>
      <c r="U4" s="28">
        <v>3</v>
      </c>
      <c r="V4" s="28" t="str">
        <f>IF((COUNTIFS('2.受験生データ'!J17,"*〇*")+COUNTIFS('2.受験生データ'!K17,"*〇*"))&gt;0,'2.受験生データ'!D17,"")</f>
        <v/>
      </c>
      <c r="W4" s="28" t="str">
        <f>IF((COUNTIFS('2.受験生データ'!J17,"*〇*")+COUNTIFS('2.受験生データ'!K17,"*〇*"))&gt;0,'2.受験生データ'!N17,"")</f>
        <v/>
      </c>
      <c r="X4" s="28" t="str">
        <f>IF(V4&lt;&gt;"",MAX($X$1:X3)+1,"")</f>
        <v/>
      </c>
      <c r="Y4" s="28" t="e">
        <f t="shared" ca="1" si="1"/>
        <v>#N/A</v>
      </c>
      <c r="Z4" s="28" t="e">
        <f t="shared" ca="1" si="2"/>
        <v>#N/A</v>
      </c>
      <c r="AB4" s="28">
        <v>3</v>
      </c>
      <c r="AC4" s="28" t="str">
        <f>IF(COUNTIFS('2.受験生データ'!L17,"*〇*")&gt;0,'2.受験生データ'!D17,"")</f>
        <v/>
      </c>
      <c r="AD4" s="28" t="str">
        <f>IF(COUNTIFS('2.受験生データ'!L17,"*〇*")&gt;0,'2.受験生データ'!N17,"")</f>
        <v/>
      </c>
      <c r="AE4" s="28" t="str">
        <f>IF(AC4&lt;&gt;"",MAX($AE$1:AE3)+1,"")</f>
        <v/>
      </c>
      <c r="AF4" s="28" t="e">
        <f t="shared" ca="1" si="3"/>
        <v>#N/A</v>
      </c>
      <c r="AG4" s="28" t="e">
        <f t="shared" ca="1" si="4"/>
        <v>#N/A</v>
      </c>
      <c r="AJ4" s="47" t="s">
        <v>90</v>
      </c>
    </row>
    <row r="5" spans="2:37" ht="24" customHeight="1" x14ac:dyDescent="0.15">
      <c r="B5" s="81">
        <f>B2-2</f>
        <v>2024</v>
      </c>
      <c r="C5" s="27" t="str">
        <f t="shared" si="5"/>
        <v>令和</v>
      </c>
      <c r="D5" s="27">
        <f t="shared" si="6"/>
        <v>6</v>
      </c>
      <c r="E5" s="26" t="s">
        <v>287</v>
      </c>
      <c r="F5" s="26" t="s">
        <v>287</v>
      </c>
      <c r="H5" s="25" t="s">
        <v>247</v>
      </c>
      <c r="M5" s="25">
        <f t="shared" ref="M5:M14" si="7">M4-1</f>
        <v>2009</v>
      </c>
      <c r="N5" s="27" t="str">
        <f t="shared" si="0"/>
        <v>西暦2009年</v>
      </c>
      <c r="O5" s="25" t="s">
        <v>43</v>
      </c>
      <c r="P5" s="25" t="s">
        <v>46</v>
      </c>
      <c r="U5" s="28">
        <v>4</v>
      </c>
      <c r="V5" s="28" t="str">
        <f>IF((COUNTIFS('2.受験生データ'!J18,"*〇*")+COUNTIFS('2.受験生データ'!K18,"*〇*"))&gt;0,'2.受験生データ'!D18,"")</f>
        <v/>
      </c>
      <c r="W5" s="28" t="str">
        <f>IF((COUNTIFS('2.受験生データ'!J18,"*〇*")+COUNTIFS('2.受験生データ'!K18,"*〇*"))&gt;0,'2.受験生データ'!N18,"")</f>
        <v/>
      </c>
      <c r="X5" s="28" t="str">
        <f>IF(V5&lt;&gt;"",MAX($X$1:X4)+1,"")</f>
        <v/>
      </c>
      <c r="Y5" s="28" t="e">
        <f t="shared" ca="1" si="1"/>
        <v>#N/A</v>
      </c>
      <c r="Z5" s="28" t="e">
        <f t="shared" ca="1" si="2"/>
        <v>#N/A</v>
      </c>
      <c r="AB5" s="28">
        <v>4</v>
      </c>
      <c r="AC5" s="28" t="str">
        <f>IF(COUNTIFS('2.受験生データ'!L18,"*〇*")&gt;0,'2.受験生データ'!D18,"")</f>
        <v/>
      </c>
      <c r="AD5" s="28" t="str">
        <f>IF(COUNTIFS('2.受験生データ'!L18,"*〇*")&gt;0,'2.受験生データ'!N18,"")</f>
        <v/>
      </c>
      <c r="AE5" s="28" t="str">
        <f>IF(AC5&lt;&gt;"",MAX($AE$1:AE4)+1,"")</f>
        <v/>
      </c>
      <c r="AF5" s="28" t="e">
        <f t="shared" ca="1" si="3"/>
        <v>#N/A</v>
      </c>
      <c r="AG5" s="28" t="e">
        <f t="shared" ca="1" si="4"/>
        <v>#N/A</v>
      </c>
      <c r="AJ5" s="27">
        <v>2</v>
      </c>
    </row>
    <row r="6" spans="2:37" ht="20.25" customHeight="1" x14ac:dyDescent="0.15">
      <c r="B6" s="80">
        <f>B2-3</f>
        <v>2023</v>
      </c>
      <c r="C6" s="27" t="str">
        <f t="shared" si="5"/>
        <v>令和</v>
      </c>
      <c r="D6" s="27">
        <f t="shared" si="6"/>
        <v>5</v>
      </c>
      <c r="E6" s="26" t="str">
        <f>CONCATENATE(B6,"年4月1日")</f>
        <v>2023年4月1日</v>
      </c>
      <c r="F6" s="26" t="str">
        <f>CONCATENATE(B3,"年3月31日")</f>
        <v>2026年3月31日</v>
      </c>
      <c r="H6" s="25" t="s">
        <v>248</v>
      </c>
      <c r="M6" s="25">
        <f t="shared" si="7"/>
        <v>2008</v>
      </c>
      <c r="N6" s="27" t="str">
        <f t="shared" si="0"/>
        <v>西暦2008年</v>
      </c>
      <c r="O6" s="25" t="s">
        <v>31</v>
      </c>
      <c r="P6" s="25" t="s">
        <v>47</v>
      </c>
      <c r="U6" s="28">
        <v>5</v>
      </c>
      <c r="V6" s="28" t="str">
        <f>IF((COUNTIFS('2.受験生データ'!J19,"*〇*")+COUNTIFS('2.受験生データ'!K19,"*〇*"))&gt;0,'2.受験生データ'!D19,"")</f>
        <v/>
      </c>
      <c r="W6" s="28" t="str">
        <f>IF((COUNTIFS('2.受験生データ'!J19,"*〇*")+COUNTIFS('2.受験生データ'!K19,"*〇*"))&gt;0,'2.受験生データ'!N19,"")</f>
        <v/>
      </c>
      <c r="X6" s="28" t="str">
        <f>IF(V6&lt;&gt;"",MAX($X$1:X5)+1,"")</f>
        <v/>
      </c>
      <c r="Y6" s="28" t="e">
        <f t="shared" ca="1" si="1"/>
        <v>#N/A</v>
      </c>
      <c r="Z6" s="28" t="e">
        <f t="shared" ca="1" si="2"/>
        <v>#N/A</v>
      </c>
      <c r="AB6" s="28">
        <v>5</v>
      </c>
      <c r="AC6" s="28" t="str">
        <f>IF(COUNTIFS('2.受験生データ'!L19,"*〇*")&gt;0,'2.受験生データ'!D19,"")</f>
        <v/>
      </c>
      <c r="AD6" s="28" t="str">
        <f>IF(COUNTIFS('2.受験生データ'!L19,"*〇*")&gt;0,'2.受験生データ'!N19,"")</f>
        <v/>
      </c>
      <c r="AE6" s="28" t="str">
        <f>IF(AC6&lt;&gt;"",MAX($AE$1:AE5)+1,"")</f>
        <v/>
      </c>
      <c r="AF6" s="28" t="e">
        <f t="shared" ca="1" si="3"/>
        <v>#N/A</v>
      </c>
      <c r="AG6" s="28" t="e">
        <f t="shared" ca="1" si="4"/>
        <v>#N/A</v>
      </c>
      <c r="AJ6" s="47" t="s">
        <v>91</v>
      </c>
    </row>
    <row r="7" spans="2:37" ht="22.5" customHeight="1" x14ac:dyDescent="0.15">
      <c r="B7" s="82">
        <f>B2-4</f>
        <v>2022</v>
      </c>
      <c r="C7" s="27" t="s">
        <v>166</v>
      </c>
      <c r="D7" s="27">
        <v>31</v>
      </c>
      <c r="E7" s="26" t="str">
        <f t="shared" ref="E7:E8" si="8">CONCATENATE(B7,"年4月1日")</f>
        <v>2022年4月1日</v>
      </c>
      <c r="F7" s="26" t="str">
        <f t="shared" ref="F7:F8" si="9">CONCATENATE(B4,"年3月31日")</f>
        <v>2025年3月31日</v>
      </c>
      <c r="H7" s="25" t="s">
        <v>251</v>
      </c>
      <c r="M7" s="25">
        <f t="shared" si="7"/>
        <v>2007</v>
      </c>
      <c r="N7" s="27" t="str">
        <f t="shared" si="0"/>
        <v>西暦2007年</v>
      </c>
      <c r="O7" s="25" t="s">
        <v>32</v>
      </c>
      <c r="P7" s="25" t="s">
        <v>48</v>
      </c>
      <c r="U7" s="28">
        <v>6</v>
      </c>
      <c r="V7" s="28" t="str">
        <f>IF((COUNTIFS('2.受験生データ'!J20,"*〇*")+COUNTIFS('2.受験生データ'!K20,"*〇*"))&gt;0,'2.受験生データ'!D20,"")</f>
        <v/>
      </c>
      <c r="W7" s="28" t="str">
        <f>IF((COUNTIFS('2.受験生データ'!J20,"*〇*")+COUNTIFS('2.受験生データ'!K20,"*〇*"))&gt;0,'2.受験生データ'!N20,"")</f>
        <v/>
      </c>
      <c r="X7" s="28" t="str">
        <f>IF(V7&lt;&gt;"",MAX($X$1:X6)+1,"")</f>
        <v/>
      </c>
      <c r="Y7" s="28" t="e">
        <f t="shared" ca="1" si="1"/>
        <v>#N/A</v>
      </c>
      <c r="Z7" s="28" t="e">
        <f t="shared" ca="1" si="2"/>
        <v>#N/A</v>
      </c>
      <c r="AB7" s="28">
        <v>6</v>
      </c>
      <c r="AC7" s="28" t="str">
        <f>IF(COUNTIFS('2.受験生データ'!L20,"*〇*")&gt;0,'2.受験生データ'!D20,"")</f>
        <v/>
      </c>
      <c r="AD7" s="28" t="str">
        <f>IF(COUNTIFS('2.受験生データ'!L20,"*〇*")&gt;0,'2.受験生データ'!N20,"")</f>
        <v/>
      </c>
      <c r="AE7" s="28" t="str">
        <f>IF(AC7&lt;&gt;"",MAX($AE$1:AE6)+1,"")</f>
        <v/>
      </c>
      <c r="AF7" s="28" t="e">
        <f t="shared" ca="1" si="3"/>
        <v>#N/A</v>
      </c>
      <c r="AG7" s="28" t="e">
        <f t="shared" ca="1" si="4"/>
        <v>#N/A</v>
      </c>
      <c r="AJ7" s="27">
        <v>3</v>
      </c>
    </row>
    <row r="8" spans="2:37" ht="22.5" customHeight="1" x14ac:dyDescent="0.15">
      <c r="B8" s="25">
        <f>B2-5</f>
        <v>2021</v>
      </c>
      <c r="C8" s="27" t="str">
        <f t="shared" si="5"/>
        <v>令和</v>
      </c>
      <c r="D8" s="27">
        <f t="shared" si="6"/>
        <v>3</v>
      </c>
      <c r="E8" s="26" t="str">
        <f t="shared" si="8"/>
        <v>2021年4月1日</v>
      </c>
      <c r="F8" s="26" t="str">
        <f t="shared" si="9"/>
        <v>2024年3月31日</v>
      </c>
      <c r="H8" s="25" t="s">
        <v>252</v>
      </c>
      <c r="M8" s="25">
        <f t="shared" si="7"/>
        <v>2006</v>
      </c>
      <c r="N8" s="27" t="str">
        <f t="shared" si="0"/>
        <v>西暦2006年</v>
      </c>
      <c r="O8" s="25" t="s">
        <v>33</v>
      </c>
      <c r="P8" s="25" t="s">
        <v>49</v>
      </c>
      <c r="T8" s="27"/>
      <c r="U8" s="28">
        <v>7</v>
      </c>
      <c r="V8" s="28" t="str">
        <f>IF((COUNTIFS('2.受験生データ'!J21,"*〇*")+COUNTIFS('2.受験生データ'!K21,"*〇*"))&gt;0,'2.受験生データ'!D21,"")</f>
        <v/>
      </c>
      <c r="W8" s="28" t="str">
        <f>IF((COUNTIFS('2.受験生データ'!J21,"*〇*")+COUNTIFS('2.受験生データ'!K21,"*〇*"))&gt;0,'2.受験生データ'!N21,"")</f>
        <v/>
      </c>
      <c r="X8" s="28" t="str">
        <f>IF(V8&lt;&gt;"",MAX($X$1:X7)+1,"")</f>
        <v/>
      </c>
      <c r="Y8" s="28" t="e">
        <f t="shared" ca="1" si="1"/>
        <v>#N/A</v>
      </c>
      <c r="Z8" s="28" t="e">
        <f t="shared" ca="1" si="2"/>
        <v>#N/A</v>
      </c>
      <c r="AB8" s="28">
        <v>7</v>
      </c>
      <c r="AC8" s="28" t="str">
        <f>IF(COUNTIFS('2.受験生データ'!L21,"*〇*")&gt;0,'2.受験生データ'!D21,"")</f>
        <v/>
      </c>
      <c r="AD8" s="28" t="str">
        <f>IF(COUNTIFS('2.受験生データ'!L21,"*〇*")&gt;0,'2.受験生データ'!N21,"")</f>
        <v/>
      </c>
      <c r="AE8" s="28" t="str">
        <f>IF(AC8&lt;&gt;"",MAX($AE$1:AE7)+1,"")</f>
        <v/>
      </c>
      <c r="AF8" s="28" t="e">
        <f t="shared" ca="1" si="3"/>
        <v>#N/A</v>
      </c>
      <c r="AG8" s="28" t="e">
        <f t="shared" ca="1" si="4"/>
        <v>#N/A</v>
      </c>
      <c r="AJ8" s="27">
        <v>4</v>
      </c>
    </row>
    <row r="9" spans="2:37" ht="21.75" customHeight="1" x14ac:dyDescent="0.15">
      <c r="B9" s="25">
        <f>B2-6</f>
        <v>2020</v>
      </c>
      <c r="C9" s="27" t="str">
        <f t="shared" si="5"/>
        <v>令和</v>
      </c>
      <c r="D9" s="27">
        <f t="shared" si="6"/>
        <v>2</v>
      </c>
      <c r="E9" s="26" t="str">
        <f>CONCATENATE(B9,"年4月1日")</f>
        <v>2020年4月1日</v>
      </c>
      <c r="F9" s="26" t="str">
        <f>CONCATENATE(B6,"年3月31日")</f>
        <v>2023年3月31日</v>
      </c>
      <c r="H9" s="25" t="s">
        <v>114</v>
      </c>
      <c r="M9" s="25">
        <f t="shared" si="7"/>
        <v>2005</v>
      </c>
      <c r="N9" s="27" t="str">
        <f t="shared" si="0"/>
        <v>西暦2005年</v>
      </c>
      <c r="O9" s="25" t="s">
        <v>34</v>
      </c>
      <c r="P9" s="25" t="s">
        <v>50</v>
      </c>
      <c r="T9" s="27"/>
      <c r="U9" s="28">
        <v>8</v>
      </c>
      <c r="V9" s="28" t="str">
        <f>IF((COUNTIFS('2.受験生データ'!J22,"*〇*")+COUNTIFS('2.受験生データ'!K22,"*〇*"))&gt;0,'2.受験生データ'!D22,"")</f>
        <v/>
      </c>
      <c r="W9" s="28" t="str">
        <f>IF((COUNTIFS('2.受験生データ'!J22,"*〇*")+COUNTIFS('2.受験生データ'!K22,"*〇*"))&gt;0,'2.受験生データ'!N22,"")</f>
        <v/>
      </c>
      <c r="X9" s="28" t="str">
        <f>IF(V9&lt;&gt;"",MAX($X$1:X8)+1,"")</f>
        <v/>
      </c>
      <c r="Y9" s="28" t="e">
        <f t="shared" ca="1" si="1"/>
        <v>#N/A</v>
      </c>
      <c r="Z9" s="28" t="e">
        <f t="shared" ca="1" si="2"/>
        <v>#N/A</v>
      </c>
      <c r="AB9" s="28">
        <v>8</v>
      </c>
      <c r="AC9" s="28" t="str">
        <f>IF(COUNTIFS('2.受験生データ'!L22,"*〇*")&gt;0,'2.受験生データ'!D22,"")</f>
        <v/>
      </c>
      <c r="AD9" s="28" t="str">
        <f>IF(COUNTIFS('2.受験生データ'!L22,"*〇*")&gt;0,'2.受験生データ'!N22,"")</f>
        <v/>
      </c>
      <c r="AE9" s="28" t="str">
        <f>IF(AC9&lt;&gt;"",MAX($AE$1:AE8)+1,"")</f>
        <v/>
      </c>
      <c r="AF9" s="28" t="e">
        <f t="shared" ca="1" si="3"/>
        <v>#N/A</v>
      </c>
      <c r="AG9" s="28" t="e">
        <f t="shared" ca="1" si="4"/>
        <v>#N/A</v>
      </c>
      <c r="AJ9" s="27">
        <v>5</v>
      </c>
    </row>
    <row r="10" spans="2:37" x14ac:dyDescent="0.15">
      <c r="B10" s="25">
        <f>B2-7</f>
        <v>2019</v>
      </c>
      <c r="C10" s="27" t="str">
        <f t="shared" si="5"/>
        <v>令和</v>
      </c>
      <c r="D10" s="27" t="str">
        <f t="shared" si="6"/>
        <v>元</v>
      </c>
      <c r="E10" s="26"/>
      <c r="M10" s="25">
        <f t="shared" si="7"/>
        <v>2004</v>
      </c>
      <c r="O10" s="25" t="s">
        <v>35</v>
      </c>
      <c r="P10" s="25" t="s">
        <v>51</v>
      </c>
      <c r="U10" s="28">
        <v>9</v>
      </c>
      <c r="V10" s="28" t="str">
        <f>IF((COUNTIFS('2.受験生データ'!J23,"*〇*")+COUNTIFS('2.受験生データ'!K23,"*〇*"))&gt;0,'2.受験生データ'!D23,"")</f>
        <v/>
      </c>
      <c r="W10" s="28" t="str">
        <f>IF((COUNTIFS('2.受験生データ'!J23,"*〇*")+COUNTIFS('2.受験生データ'!K23,"*〇*"))&gt;0,'2.受験生データ'!N23,"")</f>
        <v/>
      </c>
      <c r="X10" s="28" t="str">
        <f>IF(V10&lt;&gt;"",MAX($X$1:X9)+1,"")</f>
        <v/>
      </c>
      <c r="Y10" s="28" t="e">
        <f t="shared" ca="1" si="1"/>
        <v>#N/A</v>
      </c>
      <c r="Z10" s="28" t="e">
        <f t="shared" ca="1" si="2"/>
        <v>#N/A</v>
      </c>
      <c r="AB10" s="28">
        <v>9</v>
      </c>
      <c r="AC10" s="28" t="str">
        <f>IF(COUNTIFS('2.受験生データ'!L23,"*〇*")&gt;0,'2.受験生データ'!D23,"")</f>
        <v/>
      </c>
      <c r="AD10" s="28" t="str">
        <f>IF(COUNTIFS('2.受験生データ'!L23,"*〇*")&gt;0,'2.受験生データ'!N23,"")</f>
        <v/>
      </c>
      <c r="AE10" s="28" t="str">
        <f>IF(AC10&lt;&gt;"",MAX($AE$1:AE9)+1,"")</f>
        <v/>
      </c>
      <c r="AF10" s="28" t="e">
        <f t="shared" ca="1" si="3"/>
        <v>#N/A</v>
      </c>
      <c r="AG10" s="28" t="e">
        <f t="shared" ca="1" si="4"/>
        <v>#N/A</v>
      </c>
      <c r="AJ10" s="27">
        <v>6</v>
      </c>
    </row>
    <row r="11" spans="2:37" x14ac:dyDescent="0.15">
      <c r="E11" s="26"/>
      <c r="K11" s="25" t="s">
        <v>40</v>
      </c>
      <c r="M11" s="25">
        <f t="shared" si="7"/>
        <v>2003</v>
      </c>
      <c r="O11" s="25" t="s">
        <v>36</v>
      </c>
      <c r="P11" s="25" t="s">
        <v>52</v>
      </c>
      <c r="U11" s="28">
        <v>10</v>
      </c>
      <c r="V11" s="28" t="str">
        <f>IF((COUNTIFS('2.受験生データ'!J24,"*〇*")+COUNTIFS('2.受験生データ'!K24,"*〇*"))&gt;0,'2.受験生データ'!D24,"")</f>
        <v/>
      </c>
      <c r="W11" s="28" t="str">
        <f>IF((COUNTIFS('2.受験生データ'!J24,"*〇*")+COUNTIFS('2.受験生データ'!K24,"*〇*"))&gt;0,'2.受験生データ'!N24,"")</f>
        <v/>
      </c>
      <c r="X11" s="28" t="str">
        <f>IF(V11&lt;&gt;"",MAX($X$1:X10)+1,"")</f>
        <v/>
      </c>
      <c r="Y11" s="28" t="e">
        <f t="shared" ca="1" si="1"/>
        <v>#N/A</v>
      </c>
      <c r="Z11" s="28" t="e">
        <f t="shared" ca="1" si="2"/>
        <v>#N/A</v>
      </c>
      <c r="AB11" s="28">
        <v>10</v>
      </c>
      <c r="AC11" s="28" t="str">
        <f>IF(COUNTIFS('2.受験生データ'!L24,"*〇*")&gt;0,'2.受験生データ'!D24,"")</f>
        <v/>
      </c>
      <c r="AD11" s="28" t="str">
        <f>IF(COUNTIFS('2.受験生データ'!L24,"*〇*")&gt;0,'2.受験生データ'!N24,"")</f>
        <v/>
      </c>
      <c r="AE11" s="28" t="str">
        <f>IF(AC11&lt;&gt;"",MAX($AE$1:AE10)+1,"")</f>
        <v/>
      </c>
      <c r="AF11" s="28" t="e">
        <f t="shared" ca="1" si="3"/>
        <v>#N/A</v>
      </c>
      <c r="AG11" s="28" t="e">
        <f t="shared" ca="1" si="4"/>
        <v>#N/A</v>
      </c>
      <c r="AJ11" s="27">
        <v>7</v>
      </c>
    </row>
    <row r="12" spans="2:37" ht="13.5" customHeight="1" x14ac:dyDescent="0.15">
      <c r="M12" s="25">
        <f t="shared" si="7"/>
        <v>2002</v>
      </c>
      <c r="O12" s="25" t="s">
        <v>37</v>
      </c>
      <c r="P12" s="25" t="s">
        <v>53</v>
      </c>
      <c r="U12" s="28">
        <v>11</v>
      </c>
      <c r="V12" s="28" t="str">
        <f>IF((COUNTIFS('2.受験生データ'!J25,"*〇*")+COUNTIFS('2.受験生データ'!K25,"*〇*"))&gt;0,'2.受験生データ'!D25,"")</f>
        <v/>
      </c>
      <c r="W12" s="28" t="str">
        <f>IF((COUNTIFS('2.受験生データ'!J25,"*〇*")+COUNTIFS('2.受験生データ'!K25,"*〇*"))&gt;0,'2.受験生データ'!N25,"")</f>
        <v/>
      </c>
      <c r="X12" s="28" t="str">
        <f>IF(V12&lt;&gt;"",MAX($X$1:X11)+1,"")</f>
        <v/>
      </c>
      <c r="Y12" s="28" t="e">
        <f t="shared" ca="1" si="1"/>
        <v>#N/A</v>
      </c>
      <c r="Z12" s="28" t="e">
        <f t="shared" ca="1" si="2"/>
        <v>#N/A</v>
      </c>
      <c r="AB12" s="28">
        <v>11</v>
      </c>
      <c r="AC12" s="28" t="str">
        <f>IF(COUNTIFS('2.受験生データ'!L25,"*〇*")&gt;0,'2.受験生データ'!D25,"")</f>
        <v/>
      </c>
      <c r="AD12" s="28" t="str">
        <f>IF(COUNTIFS('2.受験生データ'!L25,"*〇*")&gt;0,'2.受験生データ'!N25,"")</f>
        <v/>
      </c>
      <c r="AE12" s="28" t="str">
        <f>IF(AC12&lt;&gt;"",MAX($AE$1:AE11)+1,"")</f>
        <v/>
      </c>
      <c r="AF12" s="28" t="e">
        <f t="shared" ca="1" si="3"/>
        <v>#N/A</v>
      </c>
      <c r="AG12" s="28" t="e">
        <f t="shared" ca="1" si="4"/>
        <v>#N/A</v>
      </c>
      <c r="AJ12" s="27">
        <v>8</v>
      </c>
    </row>
    <row r="13" spans="2:37" x14ac:dyDescent="0.15">
      <c r="E13" s="25" t="str">
        <f>CONCATENATE(B3,"年")</f>
        <v>2026年</v>
      </c>
      <c r="M13" s="25">
        <f t="shared" si="7"/>
        <v>2001</v>
      </c>
      <c r="O13" s="25" t="s">
        <v>38</v>
      </c>
      <c r="P13" s="25" t="s">
        <v>54</v>
      </c>
      <c r="U13" s="28">
        <v>12</v>
      </c>
      <c r="V13" s="28" t="str">
        <f>IF((COUNTIFS('2.受験生データ'!J26,"*〇*")+COUNTIFS('2.受験生データ'!K26,"*〇*"))&gt;0,'2.受験生データ'!D26,"")</f>
        <v/>
      </c>
      <c r="W13" s="28" t="str">
        <f>IF((COUNTIFS('2.受験生データ'!J26,"*〇*")+COUNTIFS('2.受験生データ'!K26,"*〇*"))&gt;0,'2.受験生データ'!N26,"")</f>
        <v/>
      </c>
      <c r="X13" s="28" t="str">
        <f>IF(V13&lt;&gt;"",MAX($X$1:X12)+1,"")</f>
        <v/>
      </c>
      <c r="Y13" s="28" t="e">
        <f t="shared" ca="1" si="1"/>
        <v>#N/A</v>
      </c>
      <c r="Z13" s="28" t="e">
        <f t="shared" ca="1" si="2"/>
        <v>#N/A</v>
      </c>
      <c r="AB13" s="28">
        <v>12</v>
      </c>
      <c r="AC13" s="28" t="str">
        <f>IF(COUNTIFS('2.受験生データ'!L26,"*〇*")&gt;0,'2.受験生データ'!D26,"")</f>
        <v/>
      </c>
      <c r="AD13" s="28" t="str">
        <f>IF(COUNTIFS('2.受験生データ'!L26,"*〇*")&gt;0,'2.受験生データ'!N26,"")</f>
        <v/>
      </c>
      <c r="AE13" s="28" t="str">
        <f>IF(AC13&lt;&gt;"",MAX($AE$1:AE12)+1,"")</f>
        <v/>
      </c>
      <c r="AF13" s="28" t="e">
        <f t="shared" ca="1" si="3"/>
        <v>#N/A</v>
      </c>
      <c r="AG13" s="28" t="e">
        <f t="shared" ca="1" si="4"/>
        <v>#N/A</v>
      </c>
      <c r="AJ13" s="27">
        <v>9</v>
      </c>
    </row>
    <row r="14" spans="2:37" x14ac:dyDescent="0.15">
      <c r="E14" s="25" t="str">
        <f>CONCATENATE(B4,"年")</f>
        <v>2025年</v>
      </c>
      <c r="M14" s="25">
        <f t="shared" si="7"/>
        <v>2000</v>
      </c>
      <c r="O14" s="25" t="s">
        <v>39</v>
      </c>
      <c r="P14" s="25" t="s">
        <v>55</v>
      </c>
      <c r="AJ14" s="27">
        <v>10</v>
      </c>
    </row>
    <row r="15" spans="2:37" x14ac:dyDescent="0.15">
      <c r="P15" s="25" t="s">
        <v>56</v>
      </c>
      <c r="AJ15" s="27"/>
    </row>
    <row r="16" spans="2:37" x14ac:dyDescent="0.15">
      <c r="P16" s="25" t="s">
        <v>57</v>
      </c>
    </row>
    <row r="17" spans="16:36" x14ac:dyDescent="0.15">
      <c r="P17" s="25" t="s">
        <v>58</v>
      </c>
    </row>
    <row r="18" spans="16:36" x14ac:dyDescent="0.15">
      <c r="P18" s="25" t="s">
        <v>59</v>
      </c>
    </row>
    <row r="19" spans="16:36" x14ac:dyDescent="0.15">
      <c r="P19" s="25" t="s">
        <v>60</v>
      </c>
      <c r="AJ19" s="25" t="s">
        <v>137</v>
      </c>
    </row>
    <row r="20" spans="16:36" x14ac:dyDescent="0.15">
      <c r="P20" s="25" t="s">
        <v>61</v>
      </c>
    </row>
    <row r="21" spans="16:36" x14ac:dyDescent="0.15">
      <c r="P21" s="25" t="s">
        <v>62</v>
      </c>
      <c r="AJ21" s="27">
        <v>1</v>
      </c>
    </row>
    <row r="22" spans="16:36" x14ac:dyDescent="0.15">
      <c r="P22" s="25" t="s">
        <v>63</v>
      </c>
      <c r="AJ22" s="47" t="s">
        <v>90</v>
      </c>
    </row>
    <row r="23" spans="16:36" x14ac:dyDescent="0.15">
      <c r="P23" s="25" t="s">
        <v>64</v>
      </c>
      <c r="AJ23" s="27">
        <v>2</v>
      </c>
    </row>
    <row r="24" spans="16:36" x14ac:dyDescent="0.15">
      <c r="P24" s="25" t="s">
        <v>65</v>
      </c>
      <c r="AJ24" s="47" t="s">
        <v>91</v>
      </c>
    </row>
    <row r="25" spans="16:36" x14ac:dyDescent="0.15">
      <c r="P25" s="25" t="s">
        <v>66</v>
      </c>
      <c r="AJ25" s="27">
        <v>3</v>
      </c>
    </row>
    <row r="26" spans="16:36" x14ac:dyDescent="0.15">
      <c r="P26" s="25" t="s">
        <v>67</v>
      </c>
      <c r="AJ26" s="27" t="s">
        <v>138</v>
      </c>
    </row>
    <row r="27" spans="16:36" x14ac:dyDescent="0.15">
      <c r="P27" s="25" t="s">
        <v>68</v>
      </c>
      <c r="AJ27" s="27">
        <v>4</v>
      </c>
    </row>
    <row r="28" spans="16:36" x14ac:dyDescent="0.15">
      <c r="P28" s="25" t="s">
        <v>69</v>
      </c>
      <c r="AJ28" s="27" t="s">
        <v>139</v>
      </c>
    </row>
    <row r="29" spans="16:36" x14ac:dyDescent="0.15">
      <c r="P29" s="25" t="s">
        <v>70</v>
      </c>
      <c r="AJ29" s="27">
        <v>5</v>
      </c>
    </row>
    <row r="30" spans="16:36" x14ac:dyDescent="0.15">
      <c r="P30" s="25" t="s">
        <v>71</v>
      </c>
      <c r="AJ30" s="27" t="s">
        <v>140</v>
      </c>
    </row>
    <row r="31" spans="16:36" x14ac:dyDescent="0.15">
      <c r="P31" s="25" t="s">
        <v>72</v>
      </c>
      <c r="AJ31" s="27">
        <v>6</v>
      </c>
    </row>
    <row r="32" spans="16:36" x14ac:dyDescent="0.15">
      <c r="P32" s="25" t="s">
        <v>73</v>
      </c>
      <c r="AJ32" s="27">
        <v>7</v>
      </c>
    </row>
    <row r="33" spans="16:36" x14ac:dyDescent="0.15">
      <c r="P33" s="25" t="s">
        <v>74</v>
      </c>
      <c r="AJ33" s="27">
        <v>8</v>
      </c>
    </row>
    <row r="34" spans="16:36" x14ac:dyDescent="0.15">
      <c r="AJ34" s="27" t="s">
        <v>141</v>
      </c>
    </row>
    <row r="35" spans="16:36" x14ac:dyDescent="0.15">
      <c r="AJ35" s="27">
        <v>9</v>
      </c>
    </row>
    <row r="36" spans="16:36" x14ac:dyDescent="0.15">
      <c r="AJ36" s="27">
        <v>10</v>
      </c>
    </row>
    <row r="37" spans="16:36" x14ac:dyDescent="0.15">
      <c r="AJ37" s="27">
        <v>11</v>
      </c>
    </row>
    <row r="40" spans="16:36" x14ac:dyDescent="0.15">
      <c r="AJ40" s="25" t="s">
        <v>142</v>
      </c>
    </row>
    <row r="42" spans="16:36" x14ac:dyDescent="0.15">
      <c r="AJ42" s="25">
        <v>1</v>
      </c>
    </row>
    <row r="43" spans="16:36" x14ac:dyDescent="0.15">
      <c r="AJ43" s="25">
        <v>2</v>
      </c>
    </row>
    <row r="44" spans="16:36" x14ac:dyDescent="0.15">
      <c r="AJ44" s="25" t="s">
        <v>143</v>
      </c>
    </row>
    <row r="45" spans="16:36" x14ac:dyDescent="0.15">
      <c r="AJ45" s="25">
        <v>3</v>
      </c>
    </row>
    <row r="46" spans="16:36" x14ac:dyDescent="0.15">
      <c r="AJ46" s="25">
        <v>4</v>
      </c>
    </row>
    <row r="47" spans="16:36" x14ac:dyDescent="0.15">
      <c r="AJ47" s="25">
        <v>5</v>
      </c>
    </row>
  </sheetData>
  <sheetProtection selectLockedCells="1"/>
  <dataConsolidate/>
  <phoneticPr fontId="2"/>
  <dataValidations disablePrompts="1" count="1">
    <dataValidation type="whole" errorStyle="warning" imeMode="off" operator="greaterThan" allowBlank="1" showInputMessage="1" sqref="B2" xr:uid="{00000000-0002-0000-0000-000000000000}">
      <formula1>23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714A-BC20-461A-9D09-849D105A616B}">
  <sheetPr>
    <tabColor rgb="FFFFC000"/>
    <pageSetUpPr fitToPage="1"/>
  </sheetPr>
  <dimension ref="B1:BB72"/>
  <sheetViews>
    <sheetView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184"/>
      <c r="AB9" s="162"/>
      <c r="AC9" s="162"/>
      <c r="AD9" s="184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IF(COUNTIFS('2.受験生データ'!J16,"*〇*")+COUNTIFS('2.受験生データ'!K16,"*〇*")+COUNTIFS('2.受験生データ'!L16,"*〇*")&gt;0,'2.受験生データ'!E16,"")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IF(COUNTIFS('2.受験生データ'!J16,"*〇*")+COUNTIFS('2.受験生データ'!K16,"*〇*")+COUNTIFS('2.受験生データ'!L16,"*〇*")&gt;0,'2.受験生データ'!N16,"")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IF(COUNTIFS('2.受験生データ'!J16,"*〇*")+COUNTIFS('2.受験生データ'!K16,"*〇*")+COUNTIFS('2.受験生データ'!L16,"*〇*")&gt;0,'2.受験生データ'!D16,"")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188"/>
      <c r="C28" s="189"/>
      <c r="D28" s="189"/>
      <c r="E28" s="189"/>
      <c r="F28" s="189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184"/>
      <c r="S28" s="184"/>
      <c r="T28" s="184"/>
      <c r="U28" s="184"/>
      <c r="V28" s="190"/>
      <c r="W28" s="191"/>
      <c r="X28" s="191"/>
      <c r="Y28" s="162"/>
      <c r="Z28" s="162"/>
      <c r="AA28" s="162"/>
      <c r="AB28" s="162"/>
      <c r="AC28" s="162"/>
      <c r="AD28" s="162"/>
      <c r="AE28" s="184"/>
      <c r="AF28" s="184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265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265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265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265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265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265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265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265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265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265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265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265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265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265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265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265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265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265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265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265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265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184"/>
      <c r="Q60" s="268"/>
      <c r="R60" s="212"/>
      <c r="S60" s="265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265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288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288"/>
    </row>
    <row r="70" spans="2:41" ht="10.5" customHeight="1" x14ac:dyDescent="0.15">
      <c r="B70" s="698"/>
      <c r="C70" s="698"/>
      <c r="D70" s="288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288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D48:O49"/>
    <mergeCell ref="S65:S66"/>
    <mergeCell ref="U57:AE57"/>
    <mergeCell ref="U62:AE62"/>
    <mergeCell ref="E63:O63"/>
    <mergeCell ref="E65:O65"/>
    <mergeCell ref="H60:J60"/>
    <mergeCell ref="K60:L60"/>
    <mergeCell ref="E67:O67"/>
    <mergeCell ref="Z67:AE67"/>
    <mergeCell ref="Z60:AE60"/>
    <mergeCell ref="AI31:AO36"/>
    <mergeCell ref="V34:AD34"/>
    <mergeCell ref="V36:AD36"/>
    <mergeCell ref="V38:AD38"/>
    <mergeCell ref="V49:AD49"/>
    <mergeCell ref="D45:O46"/>
    <mergeCell ref="H53:J53"/>
    <mergeCell ref="K53:L53"/>
    <mergeCell ref="H55:J55"/>
    <mergeCell ref="K55:L55"/>
    <mergeCell ref="U52:AD52"/>
    <mergeCell ref="Z55:AE55"/>
    <mergeCell ref="K58:L58"/>
    <mergeCell ref="B26:F27"/>
    <mergeCell ref="U2:Z3"/>
    <mergeCell ref="AA2:AG3"/>
    <mergeCell ref="K8:Y9"/>
    <mergeCell ref="K10:Y12"/>
    <mergeCell ref="AD16:AF18"/>
    <mergeCell ref="R23:R24"/>
    <mergeCell ref="D21:AE22"/>
    <mergeCell ref="B68:C71"/>
    <mergeCell ref="W5:AG7"/>
    <mergeCell ref="G25:Q25"/>
    <mergeCell ref="G26:Q27"/>
    <mergeCell ref="V25:AD27"/>
    <mergeCell ref="H58:J58"/>
    <mergeCell ref="B29:J30"/>
    <mergeCell ref="K29:AG30"/>
    <mergeCell ref="V40:AD40"/>
    <mergeCell ref="V42:AD42"/>
    <mergeCell ref="V44:AD44"/>
    <mergeCell ref="H40:O40"/>
    <mergeCell ref="H36:O36"/>
    <mergeCell ref="B25:F25"/>
    <mergeCell ref="R25:U27"/>
    <mergeCell ref="AE25:AF27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5684B1D2-674C-4471-9270-18C864A9BFD0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2" orientation="portrait" blackAndWhite="1" r:id="rId1"/>
  <rowBreaks count="1" manualBreakCount="1">
    <brk id="2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808E-90A8-4039-B65D-C7124013C10B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IF(COUNTIFS('2.受験生データ'!J17,"*〇*")&gt;0,"〇","")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IF(COUNTIFS('2.受験生データ'!K17,"*〇*")&gt;0,"〇","")</f>
        <v/>
      </c>
      <c r="K10" s="488"/>
      <c r="L10" s="569"/>
      <c r="M10" s="570"/>
      <c r="N10" s="475" t="str">
        <f>IF(OR(COUNTIFS('2.受験生データ'!N17,"*工*")&gt;0,COUNTIFS('2.受験生データ'!N17,"*化*")&gt;0),'2.受験生データ'!N17&amp;"科","－－－－－－")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IF(OR(COUNTIFS('2.受験生データ'!O17,"*工*")&gt;0,COUNTIFS('2.受験生データ'!O17,"*化*")&gt;0),'2.受験生データ'!O17&amp;"科","－－－－－－")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IF(OR(COUNTIFS('2.受験生データ'!P17,"*工*")&gt;0,COUNTIFS('2.受験生データ'!P17,"*化*")&gt;0),'2.受験生データ'!P17&amp;"科","－－－－－－")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IF(COUNTIFS('2.受験生データ'!L17,"*〇*")&gt;0,"〇","")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IF(COUNTIFS('2.受験生データ'!M17,"*〇*")&gt;0,"〇","")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IF(COUNTBLANK('2.受験生データ'!E17),"",'2.受験生データ'!E17)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IF(COUNTBLANK('2.受験生データ'!D17),"",'2.受験生データ'!D17)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IF('2.受験生データ'!F17="男",男性１,IF('2.受験生データ'!F17="女",女性１,"男 ・ 女"))</f>
        <v>男 ・ 女</v>
      </c>
      <c r="U14" s="623"/>
      <c r="V14" s="623"/>
      <c r="W14" s="623"/>
      <c r="X14" s="537" t="str">
        <f>IF(COUNTBLANK('2.受験生データ'!G17),"西暦　　年　　月　　日生",CONCATENATE('2.受験生データ'!G17,'2.受験生データ'!H17,'2.受験生データ'!I17,"生"))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list" allowBlank="1" showInputMessage="1" showErrorMessage="1" sqref="AE19" xr:uid="{50D0328B-876B-4A04-A2CF-07EF3B4B2D13}">
      <formula1>種別</formula1>
    </dataValidation>
    <dataValidation type="list" allowBlank="1" showInputMessage="1" showErrorMessage="1" sqref="F16" xr:uid="{80508A0E-10C0-4BA8-9189-C9C356D19C03}">
      <formula1>入学</formula1>
    </dataValidation>
    <dataValidation type="list" allowBlank="1" showInputMessage="1" showErrorMessage="1" sqref="F19" xr:uid="{5FD90F97-3492-4881-B2BC-B1DB17E33BC1}">
      <formula1>卒業</formula1>
    </dataValidation>
    <dataValidation type="whole" allowBlank="1" showInputMessage="1" showErrorMessage="1" sqref="H23:Y25" xr:uid="{77475321-F23F-458D-8572-14886E16538D}">
      <formula1>1</formula1>
      <formula2>5</formula2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9CDE-C892-4D1A-A903-2A119443DF64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IF(COUNTIFS('2.受験生データ'!J17,"*〇*")+COUNTIFS('2.受験生データ'!K17,"*〇*")+COUNTIFS('2.受験生データ'!L17,"*〇*")&gt;0,'2.受験生データ'!E17,"")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IF(COUNTIFS('2.受験生データ'!J17,"*〇*")+COUNTIFS('2.受験生データ'!K17,"*〇*")+COUNTIFS('2.受験生データ'!L17,"*〇*")&gt;0,'2.受験生データ'!N17,"")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IF(COUNTIFS('2.受験生データ'!J17,"*〇*")+COUNTIFS('2.受験生データ'!K17,"*〇*")+COUNTIFS('2.受験生データ'!L17,"*〇*")&gt;0,'2.受験生データ'!D17,"")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9A81550F-7361-4FDD-871A-48389B74CC49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23706-2865-46E0-86BE-B3C831ABF31D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IF(COUNTIFS('2.受験生データ'!J18,"*〇*")&gt;0,"〇","")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IF(COUNTIFS('2.受験生データ'!K18,"*〇*")&gt;0,"〇","")</f>
        <v/>
      </c>
      <c r="K10" s="488"/>
      <c r="L10" s="569"/>
      <c r="M10" s="570"/>
      <c r="N10" s="475" t="str">
        <f>IF(OR(COUNTIFS('2.受験生データ'!N18,"*工*")&gt;0,COUNTIFS('2.受験生データ'!N18,"*化*")&gt;0),'2.受験生データ'!N18&amp;"科","－－－－－－")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IF(OR(COUNTIFS('2.受験生データ'!O18,"*工*")&gt;0,COUNTIFS('2.受験生データ'!O18,"*化*")&gt;0),'2.受験生データ'!O18&amp;"科","－－－－－－")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IF(OR(COUNTIFS('2.受験生データ'!P18,"*工*")&gt;0,COUNTIFS('2.受験生データ'!P18,"*化*")&gt;0),'2.受験生データ'!P18&amp;"科","－－－－－－")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IF(COUNTIFS('2.受験生データ'!L18,"*〇*")&gt;0,"〇","")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IF(COUNTIFS('2.受験生データ'!M18,"*〇*")&gt;0,"〇","")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IF(COUNTBLANK('2.受験生データ'!E18),"",'2.受験生データ'!E18)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IF(COUNTBLANK('2.受験生データ'!D18),"",'2.受験生データ'!D18)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IF('2.受験生データ'!F18="男",男性１,IF('2.受験生データ'!F18="女",女性１,"男 ・ 女"))</f>
        <v>男 ・ 女</v>
      </c>
      <c r="U14" s="623"/>
      <c r="V14" s="623"/>
      <c r="W14" s="623"/>
      <c r="X14" s="537" t="str">
        <f>IF(COUNTBLANK('2.受験生データ'!G18),"西暦　　年　　月　　日生",CONCATENATE('2.受験生データ'!G18,'2.受験生データ'!H18,'2.受験生データ'!I18,"生"))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whole" allowBlank="1" showInputMessage="1" showErrorMessage="1" sqref="H23:Y25" xr:uid="{3EF7B1DC-F63E-48E6-9689-AEB3EAA56334}">
      <formula1>1</formula1>
      <formula2>5</formula2>
    </dataValidation>
    <dataValidation type="list" allowBlank="1" showInputMessage="1" showErrorMessage="1" sqref="F19" xr:uid="{8A7CF748-F0D4-4674-A9C8-A45BC624FC9A}">
      <formula1>卒業</formula1>
    </dataValidation>
    <dataValidation type="list" allowBlank="1" showInputMessage="1" showErrorMessage="1" sqref="F16" xr:uid="{9F9EACDA-A2BA-4ADA-862D-B4123FF9B4F5}">
      <formula1>入学</formula1>
    </dataValidation>
    <dataValidation type="list" allowBlank="1" showInputMessage="1" showErrorMessage="1" sqref="AE19" xr:uid="{748B6359-A3E4-43A2-9270-83F2156AD76F}">
      <formula1>種別</formula1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4428-6766-4324-8F57-6C8313001118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IF(COUNTIFS('2.受験生データ'!J18,"*〇*")+COUNTIFS('2.受験生データ'!K18,"*〇*")+COUNTIFS('2.受験生データ'!L18,"*〇*")&gt;0,'2.受験生データ'!E18,"")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IF(COUNTIFS('2.受験生データ'!J18,"*〇*")+COUNTIFS('2.受験生データ'!K18,"*〇*")+COUNTIFS('2.受験生データ'!L18,"*〇*")&gt;0,'2.受験生データ'!N18,"")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IF(COUNTIFS('2.受験生データ'!J18,"*〇*")+COUNTIFS('2.受験生データ'!K18,"*〇*")+COUNTIFS('2.受験生データ'!L18,"*〇*")&gt;0,'2.受験生データ'!D18,"")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A52118E2-A8AE-4382-B767-36CE878004BE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72018-4A3F-4CA2-B7CE-11191E7CF826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IF(COUNTIFS('2.受験生データ'!J19,"*〇*")&gt;0,"〇","")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IF(COUNTIFS('2.受験生データ'!K19,"*〇*")&gt;0,"〇","")</f>
        <v/>
      </c>
      <c r="K10" s="488"/>
      <c r="L10" s="569"/>
      <c r="M10" s="570"/>
      <c r="N10" s="475" t="str">
        <f>IF(OR(COUNTIFS('2.受験生データ'!N19,"*工*")&gt;0,COUNTIFS('2.受験生データ'!N19,"*化*")&gt;0),'2.受験生データ'!N19&amp;"科","－－－－－－")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IF(OR(COUNTIFS('2.受験生データ'!O19,"*工*")&gt;0,COUNTIFS('2.受験生データ'!O19,"*化*")&gt;0),'2.受験生データ'!O19&amp;"科","－－－－－－")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IF(OR(COUNTIFS('2.受験生データ'!P19,"*工*")&gt;0,COUNTIFS('2.受験生データ'!P19,"*化*")&gt;0),'2.受験生データ'!P19&amp;"科","－－－－－－")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IF(COUNTIFS('2.受験生データ'!L19,"*〇*")&gt;0,"〇","")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IF(COUNTIFS('2.受験生データ'!M19,"*〇*")&gt;0,"〇","")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IF(COUNTBLANK('2.受験生データ'!E19),"",'2.受験生データ'!E19)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IF(COUNTBLANK('2.受験生データ'!D19),"",'2.受験生データ'!D19)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IF('2.受験生データ'!F19="男",男性１,IF('2.受験生データ'!F19="女",女性１,"男 ・ 女"))</f>
        <v>男 ・ 女</v>
      </c>
      <c r="U14" s="623"/>
      <c r="V14" s="623"/>
      <c r="W14" s="623"/>
      <c r="X14" s="537" t="str">
        <f>IF(COUNTBLANK('2.受験生データ'!G19),"西暦　　年　　月　　日生",CONCATENATE('2.受験生データ'!G19,'2.受験生データ'!H19,'2.受験生データ'!I19,"生"))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list" allowBlank="1" showInputMessage="1" showErrorMessage="1" sqref="AE19" xr:uid="{99D0DD50-F51F-4698-88CC-B52D693DDAF1}">
      <formula1>種別</formula1>
    </dataValidation>
    <dataValidation type="list" allowBlank="1" showInputMessage="1" showErrorMessage="1" sqref="F16" xr:uid="{A5DAED51-786F-47B0-8C24-E73AF80DCED1}">
      <formula1>入学</formula1>
    </dataValidation>
    <dataValidation type="list" allowBlank="1" showInputMessage="1" showErrorMessage="1" sqref="F19" xr:uid="{6BC0AA04-AA9C-4E74-9382-B89C004CA652}">
      <formula1>卒業</formula1>
    </dataValidation>
    <dataValidation type="whole" allowBlank="1" showInputMessage="1" showErrorMessage="1" sqref="H23:Y25" xr:uid="{166174FB-D186-4DB8-B104-944F368A0365}">
      <formula1>1</formula1>
      <formula2>5</formula2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46D0-E0E8-47D9-A2D3-2B5640617748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IF(COUNTIFS('2.受験生データ'!J19,"*〇*")+COUNTIFS('2.受験生データ'!K19,"*〇*")+COUNTIFS('2.受験生データ'!L19,"*〇*")&gt;0,'2.受験生データ'!E19,"")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IF(COUNTIFS('2.受験生データ'!J19,"*〇*")+COUNTIFS('2.受験生データ'!K19,"*〇*")+COUNTIFS('2.受験生データ'!L19,"*〇*")&gt;0,'2.受験生データ'!N19,"")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IF(COUNTIFS('2.受験生データ'!J19,"*〇*")+COUNTIFS('2.受験生データ'!K19,"*〇*")+COUNTIFS('2.受験生データ'!L19,"*〇*")&gt;0,'2.受験生データ'!D19,"")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59725DFE-1020-4E20-909C-0AAF7478E01A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0350-2236-40B8-9CEB-791298AF0347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IF(COUNTIFS('2.受験生データ'!J20,"*〇*")&gt;0,"〇","")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IF(COUNTIFS('2.受験生データ'!K20,"*〇*")&gt;0,"〇","")</f>
        <v/>
      </c>
      <c r="K10" s="488"/>
      <c r="L10" s="569"/>
      <c r="M10" s="570"/>
      <c r="N10" s="475" t="str">
        <f>IF(OR(COUNTIFS('2.受験生データ'!N20,"*工*")&gt;0,COUNTIFS('2.受験生データ'!N20,"*化*")&gt;0),'2.受験生データ'!N20&amp;"科","－－－－－－")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IF(OR(COUNTIFS('2.受験生データ'!O20,"*工*")&gt;0,COUNTIFS('2.受験生データ'!O20,"*化*")&gt;0),'2.受験生データ'!O20&amp;"科","－－－－－－")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IF(OR(COUNTIFS('2.受験生データ'!P20,"*工*")&gt;0,COUNTIFS('2.受験生データ'!P20,"*化*")&gt;0),'2.受験生データ'!P20&amp;"科","－－－－－－")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IF(COUNTIFS('2.受験生データ'!L20,"*〇*")&gt;0,"〇","")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IF(COUNTIFS('2.受験生データ'!M20,"*〇*")&gt;0,"〇","")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IF(COUNTBLANK('2.受験生データ'!E20),"",'2.受験生データ'!E20)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IF(COUNTBLANK('2.受験生データ'!D20),"",'2.受験生データ'!D20)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IF('2.受験生データ'!F20="男",男性１,IF('2.受験生データ'!F20="女",女性１,"男 ・ 女"))</f>
        <v>男 ・ 女</v>
      </c>
      <c r="U14" s="623"/>
      <c r="V14" s="623"/>
      <c r="W14" s="623"/>
      <c r="X14" s="537" t="str">
        <f>IF(COUNTBLANK('2.受験生データ'!G20),"西暦　　年　　月　　日生",CONCATENATE('2.受験生データ'!G20,'2.受験生データ'!H20,'2.受験生データ'!I20,"生"))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whole" allowBlank="1" showInputMessage="1" showErrorMessage="1" sqref="H23:Y25" xr:uid="{D46A048D-5821-4132-B68A-FB785643915B}">
      <formula1>1</formula1>
      <formula2>5</formula2>
    </dataValidation>
    <dataValidation type="list" allowBlank="1" showInputMessage="1" showErrorMessage="1" sqref="F19" xr:uid="{53278B06-0BDE-4C42-BF42-7682632F0DF6}">
      <formula1>卒業</formula1>
    </dataValidation>
    <dataValidation type="list" allowBlank="1" showInputMessage="1" showErrorMessage="1" sqref="F16" xr:uid="{311A43F6-E652-4E64-A2B1-DCBD5EC7EB70}">
      <formula1>入学</formula1>
    </dataValidation>
    <dataValidation type="list" allowBlank="1" showInputMessage="1" showErrorMessage="1" sqref="AE19" xr:uid="{5CE11550-18AE-41B0-A11A-B6B24EF7CD67}">
      <formula1>種別</formula1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1932-543E-4499-A3F5-FB5A8BE2B0FC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IF(COUNTIFS('2.受験生データ'!J20,"*〇*")+COUNTIFS('2.受験生データ'!K20,"*〇*")+COUNTIFS('2.受験生データ'!L20,"*〇*")&gt;0,'2.受験生データ'!E20,"")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IF(COUNTIFS('2.受験生データ'!J20,"*〇*")+COUNTIFS('2.受験生データ'!K20,"*〇*")+COUNTIFS('2.受験生データ'!L20,"*〇*")&gt;0,'2.受験生データ'!N20,"")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IF(COUNTIFS('2.受験生データ'!J20,"*〇*")+COUNTIFS('2.受験生データ'!K20,"*〇*")+COUNTIFS('2.受験生データ'!L20,"*〇*")&gt;0,'2.受験生データ'!D20,"")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285FAF0A-D624-46C8-BC15-38F7B67E7308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007F4-7408-4B88-8444-6B5A082123BD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IF(COUNTIFS('2.受験生データ'!J21,"*〇*")&gt;0,"〇","")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IF(COUNTIFS('2.受験生データ'!K21,"*〇*")&gt;0,"〇","")</f>
        <v/>
      </c>
      <c r="K10" s="488"/>
      <c r="L10" s="569"/>
      <c r="M10" s="570"/>
      <c r="N10" s="475" t="str">
        <f>IF(OR(COUNTIFS('2.受験生データ'!N21,"*工*")&gt;0,COUNTIFS('2.受験生データ'!N21,"*化*")&gt;0),'2.受験生データ'!N21&amp;"科","－－－－－－")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IF(OR(COUNTIFS('2.受験生データ'!O21,"*工*")&gt;0,COUNTIFS('2.受験生データ'!O21,"*化*")&gt;0),'2.受験生データ'!O21&amp;"科","－－－－－－")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IF(OR(COUNTIFS('2.受験生データ'!P21,"*工*")&gt;0,COUNTIFS('2.受験生データ'!P21,"*化*")&gt;0),'2.受験生データ'!P21&amp;"科","－－－－－－")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IF(COUNTIFS('2.受験生データ'!L21,"*〇*")&gt;0,"〇","")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IF(COUNTIFS('2.受験生データ'!M21,"*〇*")&gt;0,"〇","")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IF(COUNTBLANK('2.受験生データ'!E21),"",'2.受験生データ'!E21)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IF(COUNTBLANK('2.受験生データ'!D21),"",'2.受験生データ'!D21)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IF('2.受験生データ'!F21="男",男性１,IF('2.受験生データ'!F21="女",女性１,"男 ・ 女"))</f>
        <v>男 ・ 女</v>
      </c>
      <c r="U14" s="623"/>
      <c r="V14" s="623"/>
      <c r="W14" s="623"/>
      <c r="X14" s="537" t="str">
        <f>IF(COUNTBLANK('2.受験生データ'!G21),"西暦　　年　　月　　日生",CONCATENATE('2.受験生データ'!G21,'2.受験生データ'!H21,'2.受験生データ'!I21,"生"))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list" allowBlank="1" showInputMessage="1" showErrorMessage="1" sqref="AE19" xr:uid="{8B454C68-EE19-48D6-A7BB-868BCFA63F0A}">
      <formula1>種別</formula1>
    </dataValidation>
    <dataValidation type="list" allowBlank="1" showInputMessage="1" showErrorMessage="1" sqref="F16" xr:uid="{E4BEE463-4743-4858-B41C-EB286B37CED4}">
      <formula1>入学</formula1>
    </dataValidation>
    <dataValidation type="list" allowBlank="1" showInputMessage="1" showErrorMessage="1" sqref="F19" xr:uid="{8655FE1D-8A94-40D6-B8C9-02154F9BF0F4}">
      <formula1>卒業</formula1>
    </dataValidation>
    <dataValidation type="whole" allowBlank="1" showInputMessage="1" showErrorMessage="1" sqref="H23:Y25" xr:uid="{FDD78911-D129-4578-BFAD-ED55FC8BD051}">
      <formula1>1</formula1>
      <formula2>5</formula2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B2:K14"/>
  <sheetViews>
    <sheetView tabSelected="1" workbookViewId="0">
      <selection activeCell="I13" sqref="I13"/>
    </sheetView>
  </sheetViews>
  <sheetFormatPr defaultColWidth="8.875" defaultRowHeight="13.5" x14ac:dyDescent="0.15"/>
  <cols>
    <col min="1" max="1" width="2.875" customWidth="1"/>
    <col min="2" max="2" width="2.125" customWidth="1"/>
    <col min="3" max="3" width="4.125" customWidth="1"/>
    <col min="4" max="4" width="14" customWidth="1"/>
    <col min="5" max="5" width="10.125" customWidth="1"/>
    <col min="6" max="6" width="1" customWidth="1"/>
    <col min="7" max="7" width="9.375" customWidth="1"/>
    <col min="8" max="8" width="1" customWidth="1"/>
    <col min="9" max="9" width="9.875" customWidth="1"/>
    <col min="10" max="10" width="28.125" customWidth="1"/>
    <col min="11" max="12" width="2.125" customWidth="1"/>
  </cols>
  <sheetData>
    <row r="2" spans="2:11" s="23" customFormat="1" ht="18.75" x14ac:dyDescent="0.15">
      <c r="B2" s="329">
        <f>データ!$B$2</f>
        <v>2026</v>
      </c>
      <c r="C2" s="329"/>
      <c r="D2" s="329"/>
      <c r="E2" s="330" t="s">
        <v>180</v>
      </c>
      <c r="F2" s="330"/>
      <c r="G2" s="330"/>
      <c r="H2" s="330"/>
      <c r="I2" s="330"/>
      <c r="J2" s="330"/>
      <c r="K2" s="330"/>
    </row>
    <row r="3" spans="2:11" ht="27" customHeight="1" x14ac:dyDescent="0.2">
      <c r="B3" s="1"/>
      <c r="C3" s="334" t="s">
        <v>84</v>
      </c>
      <c r="D3" s="334"/>
      <c r="E3" s="334"/>
      <c r="F3" s="334"/>
      <c r="G3" s="334"/>
      <c r="H3" s="334"/>
      <c r="I3" s="334"/>
      <c r="J3" s="334"/>
      <c r="K3" s="1"/>
    </row>
    <row r="4" spans="2:11" ht="12.75" customHeight="1" x14ac:dyDescent="0.15">
      <c r="B4" s="6"/>
      <c r="C4" s="7"/>
      <c r="D4" s="7"/>
      <c r="E4" s="7"/>
      <c r="F4" s="7"/>
      <c r="G4" s="7"/>
      <c r="H4" s="7"/>
      <c r="I4" s="7"/>
      <c r="J4" s="7"/>
      <c r="K4" s="8"/>
    </row>
    <row r="5" spans="2:11" ht="45.6" customHeight="1" x14ac:dyDescent="0.15">
      <c r="B5" s="6"/>
      <c r="C5" s="332" t="s">
        <v>89</v>
      </c>
      <c r="D5" s="333"/>
      <c r="E5" s="333"/>
      <c r="F5" s="333"/>
      <c r="G5" s="333"/>
      <c r="H5" s="333"/>
      <c r="I5" s="333"/>
      <c r="J5" s="333"/>
      <c r="K5" s="8"/>
    </row>
    <row r="6" spans="2:11" ht="30.75" customHeight="1" thickBot="1" x14ac:dyDescent="0.2">
      <c r="B6" s="9"/>
      <c r="C6" s="11" t="s">
        <v>175</v>
      </c>
      <c r="D6" s="10" t="s">
        <v>12</v>
      </c>
      <c r="E6" s="321" t="s">
        <v>178</v>
      </c>
      <c r="F6" s="321"/>
      <c r="G6" s="321"/>
      <c r="H6" s="321"/>
      <c r="I6" s="321"/>
      <c r="J6" s="328"/>
      <c r="K6" s="8"/>
    </row>
    <row r="7" spans="2:11" ht="20.100000000000001" customHeight="1" thickTop="1" thickBot="1" x14ac:dyDescent="0.2">
      <c r="B7" s="6"/>
      <c r="C7" s="13"/>
      <c r="D7" s="13"/>
      <c r="E7" s="323"/>
      <c r="F7" s="324"/>
      <c r="G7" s="325"/>
      <c r="H7" s="325"/>
      <c r="I7" s="326"/>
      <c r="J7" s="20" t="s">
        <v>85</v>
      </c>
      <c r="K7" s="8"/>
    </row>
    <row r="8" spans="2:11" ht="6.75" customHeight="1" thickTop="1" x14ac:dyDescent="0.15">
      <c r="B8" s="6"/>
      <c r="C8" s="14"/>
      <c r="D8" s="15"/>
      <c r="E8" s="21"/>
      <c r="F8" s="21"/>
      <c r="G8" s="21"/>
      <c r="H8" s="21"/>
      <c r="I8" s="21"/>
      <c r="J8" s="21"/>
      <c r="K8" s="8"/>
    </row>
    <row r="9" spans="2:11" ht="31.5" customHeight="1" thickBot="1" x14ac:dyDescent="0.2">
      <c r="B9" s="9"/>
      <c r="C9" s="11" t="s">
        <v>176</v>
      </c>
      <c r="D9" s="10" t="s">
        <v>14</v>
      </c>
      <c r="E9" s="321" t="s">
        <v>179</v>
      </c>
      <c r="F9" s="321"/>
      <c r="G9" s="321"/>
      <c r="H9" s="321"/>
      <c r="I9" s="321"/>
      <c r="J9" s="331"/>
      <c r="K9" s="8"/>
    </row>
    <row r="10" spans="2:11" ht="20.25" customHeight="1" thickTop="1" thickBot="1" x14ac:dyDescent="0.2">
      <c r="B10" s="9"/>
      <c r="C10" s="16"/>
      <c r="D10" s="16"/>
      <c r="E10" s="327"/>
      <c r="F10" s="324"/>
      <c r="G10" s="325"/>
      <c r="H10" s="325"/>
      <c r="I10" s="326"/>
      <c r="J10" s="20" t="s">
        <v>83</v>
      </c>
      <c r="K10" s="8"/>
    </row>
    <row r="11" spans="2:11" ht="9.75" customHeight="1" thickTop="1" x14ac:dyDescent="0.15">
      <c r="B11" s="9"/>
      <c r="C11" s="12"/>
      <c r="D11" s="12"/>
      <c r="E11" s="14"/>
      <c r="F11" s="14"/>
      <c r="G11" s="14"/>
      <c r="H11" s="14"/>
      <c r="I11" s="14"/>
      <c r="J11" s="14"/>
      <c r="K11" s="8"/>
    </row>
    <row r="12" spans="2:11" ht="44.25" customHeight="1" thickBot="1" x14ac:dyDescent="0.2">
      <c r="B12" s="9"/>
      <c r="C12" s="11" t="s">
        <v>177</v>
      </c>
      <c r="D12" s="10" t="s">
        <v>75</v>
      </c>
      <c r="E12" s="321" t="s">
        <v>82</v>
      </c>
      <c r="F12" s="321"/>
      <c r="G12" s="321"/>
      <c r="H12" s="321"/>
      <c r="I12" s="321"/>
      <c r="J12" s="322"/>
      <c r="K12" s="8"/>
    </row>
    <row r="13" spans="2:11" ht="21" customHeight="1" thickTop="1" thickBot="1" x14ac:dyDescent="0.2">
      <c r="B13" s="6"/>
      <c r="C13" s="13"/>
      <c r="D13" s="13"/>
      <c r="E13" s="79"/>
      <c r="F13" s="20"/>
      <c r="G13" s="70"/>
      <c r="H13" s="20"/>
      <c r="I13" s="70"/>
      <c r="J13" s="20"/>
      <c r="K13" s="8"/>
    </row>
    <row r="14" spans="2:11" ht="9" customHeight="1" thickTop="1" x14ac:dyDescent="0.15">
      <c r="B14" s="19"/>
      <c r="C14" s="18"/>
      <c r="D14" s="18"/>
      <c r="E14" s="18"/>
      <c r="F14" s="18"/>
      <c r="G14" s="18"/>
      <c r="H14" s="18"/>
      <c r="I14" s="18"/>
      <c r="J14" s="18"/>
      <c r="K14" s="17"/>
    </row>
  </sheetData>
  <sheetProtection sheet="1" selectLockedCells="1"/>
  <dataConsolidate/>
  <mergeCells count="9">
    <mergeCell ref="E12:J12"/>
    <mergeCell ref="E7:I7"/>
    <mergeCell ref="E10:I10"/>
    <mergeCell ref="E6:J6"/>
    <mergeCell ref="B2:D2"/>
    <mergeCell ref="E2:K2"/>
    <mergeCell ref="E9:J9"/>
    <mergeCell ref="C5:J5"/>
    <mergeCell ref="C3:J3"/>
  </mergeCells>
  <phoneticPr fontId="3"/>
  <dataValidations count="5">
    <dataValidation type="list" imeMode="hiragana" allowBlank="1" showInputMessage="1" showErrorMessage="1" sqref="G13" xr:uid="{00000000-0002-0000-0200-000000000000}">
      <formula1>", 9 月, 10 月, 11 月, 12 月, 1 月"</formula1>
    </dataValidation>
    <dataValidation type="list" imeMode="hiragana" allowBlank="1" showInputMessage="1" showErrorMessage="1" sqref="I13" xr:uid="{00000000-0002-0000-0200-000001000000}">
      <formula1>日</formula1>
    </dataValidation>
    <dataValidation imeMode="hiragana" allowBlank="1" showInputMessage="1" sqref="E7:I7" xr:uid="{00000000-0002-0000-0200-000002000000}"/>
    <dataValidation type="list" imeMode="hiragana" allowBlank="1" showInputMessage="1" showErrorMessage="1" sqref="E13" xr:uid="{00000000-0002-0000-0200-000003000000}">
      <formula1>年選択</formula1>
    </dataValidation>
    <dataValidation imeMode="hiragana" allowBlank="1" showInputMessage="1" showErrorMessage="1" sqref="E10:I10" xr:uid="{9DD15A4B-03FE-438E-8549-54A660536E09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40A94-D271-4EFC-BEFB-B6D22FAEF0DF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IF(COUNTIFS('2.受験生データ'!J21,"*〇*")+COUNTIFS('2.受験生データ'!K21,"*〇*")+COUNTIFS('2.受験生データ'!L21,"*〇*")&gt;0,'2.受験生データ'!E21,"")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IF(COUNTIFS('2.受験生データ'!J21,"*〇*")+COUNTIFS('2.受験生データ'!K21,"*〇*")+COUNTIFS('2.受験生データ'!L21,"*〇*")&gt;0,'2.受験生データ'!N21,"")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IF(COUNTIFS('2.受験生データ'!J21,"*〇*")+COUNTIFS('2.受験生データ'!K21,"*〇*")+COUNTIFS('2.受験生データ'!L21,"*〇*")&gt;0,'2.受験生データ'!D21,"")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AD4E0D77-8610-40CD-B2D6-0D5F7AB05A90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3620-D098-4418-9C2F-0F31AD08CA2E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IF(COUNTIFS('2.受験生データ'!J22,"*〇*")&gt;0,"〇","")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IF(COUNTIFS('2.受験生データ'!K22,"*〇*")&gt;0,"〇","")</f>
        <v/>
      </c>
      <c r="K10" s="488"/>
      <c r="L10" s="569"/>
      <c r="M10" s="570"/>
      <c r="N10" s="475" t="str">
        <f>IF(OR(COUNTIFS('2.受験生データ'!N22,"*工*")&gt;0,COUNTIFS('2.受験生データ'!N22,"*化*")&gt;0),'2.受験生データ'!N22&amp;"科","－－－－－－")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IF(OR(COUNTIFS('2.受験生データ'!O22,"*工*")&gt;0,COUNTIFS('2.受験生データ'!O22,"*化*")&gt;0),'2.受験生データ'!O22&amp;"科","－－－－－－")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IF(OR(COUNTIFS('2.受験生データ'!P22,"*工*")&gt;0,COUNTIFS('2.受験生データ'!P22,"*化*")&gt;0),'2.受験生データ'!P22&amp;"科","－－－－－－")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IF(COUNTIFS('2.受験生データ'!L22,"*〇*")&gt;0,"〇","")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IF(COUNTIFS('2.受験生データ'!M22,"*〇*")&gt;0,"〇","")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IF(COUNTBLANK('2.受験生データ'!E22),"",'2.受験生データ'!E22)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IF(COUNTBLANK('2.受験生データ'!D22),"",'2.受験生データ'!D22)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IF('2.受験生データ'!F22="男",男性１,IF('2.受験生データ'!F22="女",女性１,"男 ・ 女"))</f>
        <v>男 ・ 女</v>
      </c>
      <c r="U14" s="623"/>
      <c r="V14" s="623"/>
      <c r="W14" s="623"/>
      <c r="X14" s="537" t="str">
        <f>IF(COUNTBLANK('2.受験生データ'!G22),"西暦　　年　　月　　日生",CONCATENATE('2.受験生データ'!G22,'2.受験生データ'!H22,'2.受験生データ'!I22,"生"))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whole" allowBlank="1" showInputMessage="1" showErrorMessage="1" sqref="H23:Y25" xr:uid="{A54104AA-7F54-4D66-8BAD-69FA5F191AF1}">
      <formula1>1</formula1>
      <formula2>5</formula2>
    </dataValidation>
    <dataValidation type="list" allowBlank="1" showInputMessage="1" showErrorMessage="1" sqref="F19" xr:uid="{52365C6A-9267-4DD0-9137-F0BEC73064C0}">
      <formula1>卒業</formula1>
    </dataValidation>
    <dataValidation type="list" allowBlank="1" showInputMessage="1" showErrorMessage="1" sqref="F16" xr:uid="{9C76BE4A-C85E-4389-AD59-88B4BA5C521D}">
      <formula1>入学</formula1>
    </dataValidation>
    <dataValidation type="list" allowBlank="1" showInputMessage="1" showErrorMessage="1" sqref="AE19" xr:uid="{72B1AC3E-0D97-4A4E-8A86-706408885239}">
      <formula1>種別</formula1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C5F4-E006-4B00-9E4E-BC6082FEF661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IF(COUNTIFS('2.受験生データ'!J22,"*〇*")+COUNTIFS('2.受験生データ'!K22,"*〇*")+COUNTIFS('2.受験生データ'!L22,"*〇*")&gt;0,'2.受験生データ'!E22,"")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IF(COUNTIFS('2.受験生データ'!J22,"*〇*")+COUNTIFS('2.受験生データ'!K22,"*〇*")+COUNTIFS('2.受験生データ'!L22,"*〇*")&gt;0,'2.受験生データ'!N22,"")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IF(COUNTIFS('2.受験生データ'!J22,"*〇*")+COUNTIFS('2.受験生データ'!K22,"*〇*")+COUNTIFS('2.受験生データ'!L22,"*〇*")&gt;0,'2.受験生データ'!D22,"")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93605ADE-857D-43A0-A9E5-BA138506F6D8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020A-D714-4091-A95A-A366BB788DE6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IF(COUNTIFS('2.受験生データ'!J23,"*〇*")&gt;0,"〇","")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IF(COUNTIFS('2.受験生データ'!K23,"*〇*")&gt;0,"〇","")</f>
        <v/>
      </c>
      <c r="K10" s="488"/>
      <c r="L10" s="569"/>
      <c r="M10" s="570"/>
      <c r="N10" s="475" t="str">
        <f>IF(OR(COUNTIFS('2.受験生データ'!N23,"*工*")&gt;0,COUNTIFS('2.受験生データ'!N23,"*化*")&gt;0),'2.受験生データ'!N23&amp;"科","－－－－－－")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IF(OR(COUNTIFS('2.受験生データ'!O23,"*工*")&gt;0,COUNTIFS('2.受験生データ'!O23,"*化*")&gt;0),'2.受験生データ'!O23&amp;"科","－－－－－－")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IF(OR(COUNTIFS('2.受験生データ'!P23,"*工*")&gt;0,COUNTIFS('2.受験生データ'!P23,"*化*")&gt;0),'2.受験生データ'!P23&amp;"科","－－－－－－")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IF(COUNTIFS('2.受験生データ'!L23,"*〇*")&gt;0,"〇","")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IF(COUNTIFS('2.受験生データ'!M23,"*〇*")&gt;0,"〇","")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IF(COUNTBLANK('2.受験生データ'!E23),"",'2.受験生データ'!E23)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IF(COUNTBLANK('2.受験生データ'!D23),"",'2.受験生データ'!D23)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IF('2.受験生データ'!F23="男",男性１,IF('2.受験生データ'!F23="女",女性１,"男 ・ 女"))</f>
        <v>男 ・ 女</v>
      </c>
      <c r="U14" s="623"/>
      <c r="V14" s="623"/>
      <c r="W14" s="623"/>
      <c r="X14" s="537" t="str">
        <f>IF(COUNTBLANK('2.受験生データ'!G23),"西暦　　年　　月　　日生",CONCATENATE('2.受験生データ'!G23,'2.受験生データ'!H23,'2.受験生データ'!I23,"生"))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list" allowBlank="1" showInputMessage="1" showErrorMessage="1" sqref="AE19" xr:uid="{D45B9CF5-6537-433C-913B-4CDFE7864ADE}">
      <formula1>種別</formula1>
    </dataValidation>
    <dataValidation type="list" allowBlank="1" showInputMessage="1" showErrorMessage="1" sqref="F16" xr:uid="{CF5983FB-87E4-4E0A-B1EE-0E35F04DFA9F}">
      <formula1>入学</formula1>
    </dataValidation>
    <dataValidation type="list" allowBlank="1" showInputMessage="1" showErrorMessage="1" sqref="F19" xr:uid="{C098807B-A677-48C8-9F0D-5447ABF12BD7}">
      <formula1>卒業</formula1>
    </dataValidation>
    <dataValidation type="whole" allowBlank="1" showInputMessage="1" showErrorMessage="1" sqref="H23:Y25" xr:uid="{A1A1B464-CF21-4E5C-8717-B26903186B17}">
      <formula1>1</formula1>
      <formula2>5</formula2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978A-5779-4235-B5AE-6258DDCEC1CB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IF(COUNTIFS('2.受験生データ'!J23,"*〇*")+COUNTIFS('2.受験生データ'!K23,"*〇*")+COUNTIFS('2.受験生データ'!L23,"*〇*")&gt;0,'2.受験生データ'!E23,"")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IF(COUNTIFS('2.受験生データ'!J23,"*〇*")+COUNTIFS('2.受験生データ'!K23,"*〇*")+COUNTIFS('2.受験生データ'!L23,"*〇*")&gt;0,'2.受験生データ'!N23,"")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IF(COUNTIFS('2.受験生データ'!J23,"*〇*")+COUNTIFS('2.受験生データ'!K23,"*〇*")+COUNTIFS('2.受験生データ'!L23,"*〇*")&gt;0,'2.受験生データ'!D23,"")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2406E632-F719-4A74-A718-F3A8058AC96E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C6B4-5C6E-4FA8-B643-2E1BABF0F46E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IF(COUNTIFS('2.受験生データ'!J24,"*〇*")&gt;0,"〇","")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IF(COUNTIFS('2.受験生データ'!K24,"*〇*")&gt;0,"〇","")</f>
        <v/>
      </c>
      <c r="K10" s="488"/>
      <c r="L10" s="569"/>
      <c r="M10" s="570"/>
      <c r="N10" s="475" t="str">
        <f>IF(OR(COUNTIFS('2.受験生データ'!N24,"*工*")&gt;0,COUNTIFS('2.受験生データ'!N24,"*化*")&gt;0),'2.受験生データ'!N24&amp;"科","－－－－－－")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IF(OR(COUNTIFS('2.受験生データ'!O24,"*工*")&gt;0,COUNTIFS('2.受験生データ'!O24,"*化*")&gt;0),'2.受験生データ'!O24&amp;"科","－－－－－－")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IF(OR(COUNTIFS('2.受験生データ'!P24,"*工*")&gt;0,COUNTIFS('2.受験生データ'!P24,"*化*")&gt;0),'2.受験生データ'!P24&amp;"科","－－－－－－")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IF(COUNTIFS('2.受験生データ'!L24,"*〇*")&gt;0,"〇","")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IF(COUNTIFS('2.受験生データ'!M24,"*〇*")&gt;0,"〇","")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IF(COUNTBLANK('2.受験生データ'!E24),"",'2.受験生データ'!E24)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IF(COUNTBLANK('2.受験生データ'!D24),"",'2.受験生データ'!D24)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IF('2.受験生データ'!F24="男",男性１,IF('2.受験生データ'!F24="女",女性１,"男 ・ 女"))</f>
        <v>男 ・ 女</v>
      </c>
      <c r="U14" s="623"/>
      <c r="V14" s="623"/>
      <c r="W14" s="623"/>
      <c r="X14" s="537" t="str">
        <f>IF(COUNTBLANK('2.受験生データ'!G24),"西暦　　年　　月　　日生",CONCATENATE('2.受験生データ'!G24,'2.受験生データ'!H24,'2.受験生データ'!I24,"生"))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whole" allowBlank="1" showInputMessage="1" showErrorMessage="1" sqref="H23:Y25" xr:uid="{D8BF8470-55DC-4577-988D-246765FF8EAB}">
      <formula1>1</formula1>
      <formula2>5</formula2>
    </dataValidation>
    <dataValidation type="list" allowBlank="1" showInputMessage="1" showErrorMessage="1" sqref="F19" xr:uid="{BE707899-D59D-4EA5-84DB-B22F3AC6304F}">
      <formula1>卒業</formula1>
    </dataValidation>
    <dataValidation type="list" allowBlank="1" showInputMessage="1" showErrorMessage="1" sqref="F16" xr:uid="{2ED055D1-8BB9-49CD-9C6F-0EC81919BF84}">
      <formula1>入学</formula1>
    </dataValidation>
    <dataValidation type="list" allowBlank="1" showInputMessage="1" showErrorMessage="1" sqref="AE19" xr:uid="{2C67CCD2-EA12-4C12-8FBD-D1EA274B77FF}">
      <formula1>種別</formula1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0B9B-F344-4835-9FF9-167A72805C92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IF(COUNTIFS('2.受験生データ'!J24,"*〇*")+COUNTIFS('2.受験生データ'!K24,"*〇*")+COUNTIFS('2.受験生データ'!L24,"*〇*")&gt;0,'2.受験生データ'!E24,"")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IF(COUNTIFS('2.受験生データ'!J24,"*〇*")+COUNTIFS('2.受験生データ'!K24,"*〇*")+COUNTIFS('2.受験生データ'!L24,"*〇*")&gt;0,'2.受験生データ'!N24,"")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IF(COUNTIFS('2.受験生データ'!J24,"*〇*")+COUNTIFS('2.受験生データ'!K24,"*〇*")+COUNTIFS('2.受験生データ'!L24,"*〇*")&gt;0,'2.受験生データ'!D24,"")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F864EAD5-E97B-4406-9197-E3AD3950A4DA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A497-A577-418E-BAE5-A160FB93EBD3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IF(COUNTIFS('2.受験生データ'!J25,"*〇*")&gt;0,"〇","")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IF(COUNTIFS('2.受験生データ'!K25,"*〇*")&gt;0,"〇","")</f>
        <v/>
      </c>
      <c r="K10" s="488"/>
      <c r="L10" s="569"/>
      <c r="M10" s="570"/>
      <c r="N10" s="475" t="str">
        <f>IF(OR(COUNTIFS('2.受験生データ'!N25,"*工*")&gt;0,COUNTIFS('2.受験生データ'!N25,"*化*")&gt;0),'2.受験生データ'!N25&amp;"科","－－－－－－")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IF(OR(COUNTIFS('2.受験生データ'!O25,"*工*")&gt;0,COUNTIFS('2.受験生データ'!O25,"*化*")&gt;0),'2.受験生データ'!O25&amp;"科","－－－－－－")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IF(OR(COUNTIFS('2.受験生データ'!P25,"*工*")&gt;0,COUNTIFS('2.受験生データ'!P25,"*化*")&gt;0),'2.受験生データ'!P25&amp;"科","－－－－－－")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IF(COUNTIFS('2.受験生データ'!L25,"*〇*")&gt;0,"〇","")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IF(COUNTIFS('2.受験生データ'!M25,"*〇*")&gt;0,"〇","")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IF(COUNTBLANK('2.受験生データ'!E25),"",'2.受験生データ'!E25)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IF(COUNTBLANK('2.受験生データ'!D25),"",'2.受験生データ'!D25)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IF('2.受験生データ'!F25="男",男性１,IF('2.受験生データ'!F25="女",女性１,"男 ・ 女"))</f>
        <v>男 ・ 女</v>
      </c>
      <c r="U14" s="623"/>
      <c r="V14" s="623"/>
      <c r="W14" s="623"/>
      <c r="X14" s="537" t="str">
        <f>IF(COUNTBLANK('2.受験生データ'!G25),"西暦　　年　　月　　日生",CONCATENATE('2.受験生データ'!G25,'2.受験生データ'!H25,'2.受験生データ'!I25,"生"))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list" allowBlank="1" showInputMessage="1" showErrorMessage="1" sqref="AE19" xr:uid="{F1C6C2DD-FABE-41E1-9E86-FB5F813AACF9}">
      <formula1>種別</formula1>
    </dataValidation>
    <dataValidation type="list" allowBlank="1" showInputMessage="1" showErrorMessage="1" sqref="F16" xr:uid="{9EF24468-AFDE-4DC1-942E-3B9A9CCF8EED}">
      <formula1>入学</formula1>
    </dataValidation>
    <dataValidation type="list" allowBlank="1" showInputMessage="1" showErrorMessage="1" sqref="F19" xr:uid="{F631B2C7-BBB8-422E-8DB3-B437D3A40495}">
      <formula1>卒業</formula1>
    </dataValidation>
    <dataValidation type="whole" allowBlank="1" showInputMessage="1" showErrorMessage="1" sqref="H23:Y25" xr:uid="{47CF58CB-BED3-48C1-A50D-9A98C899820C}">
      <formula1>1</formula1>
      <formula2>5</formula2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B153-AB6B-432D-809A-5525F6D7E57A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IF(COUNTIFS('2.受験生データ'!J25,"*〇*")+COUNTIFS('2.受験生データ'!K25,"*〇*")+COUNTIFS('2.受験生データ'!L25,"*〇*")&gt;0,'2.受験生データ'!E25,"")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IF(COUNTIFS('2.受験生データ'!J25,"*〇*")+COUNTIFS('2.受験生データ'!K25,"*〇*")+COUNTIFS('2.受験生データ'!L25,"*〇*")&gt;0,'2.受験生データ'!N25,"")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IF(COUNTIFS('2.受験生データ'!J25,"*〇*")+COUNTIFS('2.受験生データ'!K25,"*〇*")+COUNTIFS('2.受験生データ'!L25,"*〇*")&gt;0,'2.受験生データ'!D25,"")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FB67D8B4-3A3A-4A3C-BA3E-E666E6A41881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AAC8-3777-4B9E-8239-1EE9277B8BA6}">
  <sheetPr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IF(COUNTIFS('2.受験生データ'!J26,"*〇*")&gt;0,"〇","")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IF(COUNTIFS('2.受験生データ'!K26,"*〇*")&gt;0,"〇","")</f>
        <v/>
      </c>
      <c r="K10" s="488"/>
      <c r="L10" s="569"/>
      <c r="M10" s="570"/>
      <c r="N10" s="475" t="str">
        <f>IF(OR(COUNTIFS('2.受験生データ'!N26,"*工*")&gt;0,COUNTIFS('2.受験生データ'!N26,"*化*")&gt;0),'2.受験生データ'!N26&amp;"科","－－－－－－")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IF(OR(COUNTIFS('2.受験生データ'!O26,"*工*")&gt;0,COUNTIFS('2.受験生データ'!O26,"*化*")&gt;0),'2.受験生データ'!O26&amp;"科","－－－－－－")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IF(OR(COUNTIFS('2.受験生データ'!P26,"*工*")&gt;0,COUNTIFS('2.受験生データ'!P26,"*化*")&gt;0),'2.受験生データ'!P26&amp;"科","－－－－－－")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IF(COUNTIFS('2.受験生データ'!L26,"*〇*")&gt;0,"〇","")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IF(COUNTIFS('2.受験生データ'!M26,"*〇*")&gt;0,"〇","")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IF(COUNTBLANK('2.受験生データ'!E26),"",'2.受験生データ'!E26)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IF(COUNTBLANK('2.受験生データ'!D26),"",'2.受験生データ'!D26)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IF('2.受験生データ'!F26="男",男性１,IF('2.受験生データ'!F26="女",女性１,"男 ・ 女"))</f>
        <v>男 ・ 女</v>
      </c>
      <c r="U14" s="623"/>
      <c r="V14" s="623"/>
      <c r="W14" s="623"/>
      <c r="X14" s="537" t="str">
        <f>IF(COUNTBLANK('2.受験生データ'!G26),"西暦　　年　　月　　日生",CONCATENATE('2.受験生データ'!G26,'2.受験生データ'!H26,'2.受験生データ'!I26,"生"))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whole" allowBlank="1" showInputMessage="1" showErrorMessage="1" sqref="H23:Y25" xr:uid="{C5E3467C-5154-4C1D-99EF-5B596F89C4FB}">
      <formula1>1</formula1>
      <formula2>5</formula2>
    </dataValidation>
    <dataValidation type="list" allowBlank="1" showInputMessage="1" showErrorMessage="1" sqref="F19" xr:uid="{F50EF462-955A-4698-9474-DD4D54613EF6}">
      <formula1>卒業</formula1>
    </dataValidation>
    <dataValidation type="list" allowBlank="1" showInputMessage="1" showErrorMessage="1" sqref="F16" xr:uid="{98B364DB-CCF0-47D4-AE12-49305FD6B1C2}">
      <formula1>入学</formula1>
    </dataValidation>
    <dataValidation type="list" allowBlank="1" showInputMessage="1" showErrorMessage="1" sqref="AE19" xr:uid="{5395B22A-CF90-4CAF-99D7-351D8BF9B93B}">
      <formula1>種別</formula1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  <pageSetUpPr fitToPage="1"/>
  </sheetPr>
  <dimension ref="A1:AR62"/>
  <sheetViews>
    <sheetView topLeftCell="A7" workbookViewId="0">
      <selection activeCell="N20" sqref="N20"/>
    </sheetView>
  </sheetViews>
  <sheetFormatPr defaultColWidth="8.875" defaultRowHeight="13.5" x14ac:dyDescent="0.15"/>
  <cols>
    <col min="1" max="1" width="3.375" customWidth="1"/>
    <col min="2" max="2" width="2.875" customWidth="1"/>
    <col min="3" max="3" width="13" style="2" customWidth="1"/>
    <col min="4" max="4" width="23.5" customWidth="1"/>
    <col min="5" max="5" width="22.875" customWidth="1"/>
    <col min="6" max="6" width="5.125" customWidth="1"/>
    <col min="7" max="7" width="10.625" customWidth="1"/>
    <col min="8" max="8" width="6.375" customWidth="1"/>
    <col min="9" max="9" width="7.125" customWidth="1"/>
    <col min="10" max="11" width="17.5" customWidth="1"/>
    <col min="12" max="13" width="9.125" customWidth="1"/>
    <col min="14" max="14" width="18.5" customWidth="1"/>
    <col min="15" max="15" width="16.625" customWidth="1"/>
    <col min="16" max="16" width="15.5" customWidth="1"/>
    <col min="17" max="17" width="7.375" customWidth="1"/>
    <col min="18" max="44" width="8.875" style="34"/>
  </cols>
  <sheetData>
    <row r="1" spans="1:19" ht="18" customHeight="1" x14ac:dyDescent="0.2">
      <c r="A1" s="33"/>
      <c r="B1" s="33"/>
      <c r="C1" s="49" t="s">
        <v>151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33"/>
    </row>
    <row r="2" spans="1:19" ht="25.35" customHeight="1" x14ac:dyDescent="0.15">
      <c r="A2" s="33"/>
      <c r="B2" s="33"/>
      <c r="C2" s="358" t="s">
        <v>136</v>
      </c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3"/>
    </row>
    <row r="3" spans="1:19" ht="24.75" customHeight="1" x14ac:dyDescent="0.15">
      <c r="A3" s="298"/>
      <c r="B3" s="298"/>
      <c r="C3" s="371" t="s">
        <v>80</v>
      </c>
      <c r="D3" s="336" t="s">
        <v>237</v>
      </c>
      <c r="E3" s="337"/>
      <c r="F3" s="335" t="s">
        <v>21</v>
      </c>
      <c r="G3" s="336" t="s">
        <v>88</v>
      </c>
      <c r="H3" s="352"/>
      <c r="I3" s="337"/>
      <c r="J3" s="347" t="s">
        <v>117</v>
      </c>
      <c r="K3" s="348"/>
      <c r="L3" s="348"/>
      <c r="M3" s="349"/>
      <c r="N3" s="376" t="s">
        <v>253</v>
      </c>
      <c r="O3" s="377" t="s">
        <v>115</v>
      </c>
      <c r="P3" s="377" t="s">
        <v>116</v>
      </c>
      <c r="Q3" s="298"/>
    </row>
    <row r="4" spans="1:19" ht="24.75" customHeight="1" x14ac:dyDescent="0.15">
      <c r="A4" s="298"/>
      <c r="B4" s="298"/>
      <c r="C4" s="372"/>
      <c r="D4" s="338"/>
      <c r="E4" s="339"/>
      <c r="F4" s="335"/>
      <c r="G4" s="338"/>
      <c r="H4" s="353"/>
      <c r="I4" s="339"/>
      <c r="J4" s="350" t="s">
        <v>254</v>
      </c>
      <c r="K4" s="351"/>
      <c r="L4" s="335" t="s">
        <v>255</v>
      </c>
      <c r="M4" s="335" t="s">
        <v>256</v>
      </c>
      <c r="N4" s="376"/>
      <c r="O4" s="378"/>
      <c r="P4" s="378"/>
      <c r="Q4" s="298"/>
    </row>
    <row r="5" spans="1:19" ht="24.75" customHeight="1" x14ac:dyDescent="0.15">
      <c r="A5" s="298"/>
      <c r="B5" s="298"/>
      <c r="C5" s="373"/>
      <c r="D5" s="306" t="s">
        <v>86</v>
      </c>
      <c r="E5" s="306" t="s">
        <v>78</v>
      </c>
      <c r="F5" s="335"/>
      <c r="G5" s="306" t="s">
        <v>18</v>
      </c>
      <c r="H5" s="306" t="s">
        <v>19</v>
      </c>
      <c r="I5" s="306" t="s">
        <v>20</v>
      </c>
      <c r="J5" s="307" t="s">
        <v>259</v>
      </c>
      <c r="K5" s="308" t="s">
        <v>260</v>
      </c>
      <c r="L5" s="335"/>
      <c r="M5" s="335"/>
      <c r="N5" s="376"/>
      <c r="O5" s="379"/>
      <c r="P5" s="379"/>
      <c r="Q5" s="298"/>
    </row>
    <row r="6" spans="1:19" ht="20.100000000000001" customHeight="1" x14ac:dyDescent="0.15">
      <c r="A6" s="33"/>
      <c r="B6" s="33"/>
      <c r="C6" s="31" t="s">
        <v>122</v>
      </c>
      <c r="D6" s="4" t="s">
        <v>28</v>
      </c>
      <c r="E6" s="4" t="s">
        <v>79</v>
      </c>
      <c r="F6" s="4" t="s">
        <v>29</v>
      </c>
      <c r="G6" s="32" t="s">
        <v>249</v>
      </c>
      <c r="H6" s="4" t="s">
        <v>36</v>
      </c>
      <c r="I6" s="4" t="s">
        <v>48</v>
      </c>
      <c r="J6" s="4"/>
      <c r="K6" s="4"/>
      <c r="L6" s="4" t="s">
        <v>257</v>
      </c>
      <c r="M6" s="4"/>
      <c r="N6" s="4" t="s">
        <v>245</v>
      </c>
      <c r="O6" s="4" t="s">
        <v>130</v>
      </c>
      <c r="P6" s="4" t="s">
        <v>130</v>
      </c>
      <c r="Q6" s="33"/>
    </row>
    <row r="7" spans="1:19" ht="20.100000000000001" customHeight="1" x14ac:dyDescent="0.15">
      <c r="A7" s="33"/>
      <c r="B7" s="33"/>
      <c r="C7" s="31" t="s">
        <v>123</v>
      </c>
      <c r="D7" s="32" t="s">
        <v>125</v>
      </c>
      <c r="E7" s="32" t="s">
        <v>126</v>
      </c>
      <c r="F7" s="32" t="s">
        <v>29</v>
      </c>
      <c r="G7" s="32" t="s">
        <v>249</v>
      </c>
      <c r="H7" s="4" t="s">
        <v>31</v>
      </c>
      <c r="I7" s="4" t="s">
        <v>50</v>
      </c>
      <c r="J7" s="4"/>
      <c r="K7" s="4" t="s">
        <v>257</v>
      </c>
      <c r="L7" s="4" t="s">
        <v>257</v>
      </c>
      <c r="M7" s="4" t="s">
        <v>257</v>
      </c>
      <c r="N7" s="4" t="s">
        <v>246</v>
      </c>
      <c r="O7" s="4" t="s">
        <v>247</v>
      </c>
      <c r="P7" s="4" t="s">
        <v>251</v>
      </c>
      <c r="Q7" s="33"/>
    </row>
    <row r="8" spans="1:19" ht="20.100000000000001" customHeight="1" x14ac:dyDescent="0.15">
      <c r="A8" s="33"/>
      <c r="B8" s="33"/>
      <c r="C8" s="31" t="s">
        <v>124</v>
      </c>
      <c r="D8" s="32" t="s">
        <v>127</v>
      </c>
      <c r="E8" s="32" t="s">
        <v>128</v>
      </c>
      <c r="F8" s="32" t="s">
        <v>129</v>
      </c>
      <c r="G8" s="32" t="s">
        <v>250</v>
      </c>
      <c r="H8" s="4" t="s">
        <v>42</v>
      </c>
      <c r="I8" s="4" t="s">
        <v>44</v>
      </c>
      <c r="J8" s="4" t="s">
        <v>257</v>
      </c>
      <c r="K8" s="4"/>
      <c r="L8" s="4" t="s">
        <v>257</v>
      </c>
      <c r="M8" s="4" t="s">
        <v>257</v>
      </c>
      <c r="N8" s="4" t="s">
        <v>248</v>
      </c>
      <c r="O8" s="4" t="s">
        <v>251</v>
      </c>
      <c r="P8" s="4" t="s">
        <v>130</v>
      </c>
      <c r="Q8" s="33"/>
    </row>
    <row r="9" spans="1:19" ht="7.35" customHeight="1" x14ac:dyDescent="0.15">
      <c r="A9" s="33"/>
      <c r="B9" s="42"/>
      <c r="C9" s="51"/>
      <c r="D9" s="52"/>
      <c r="E9" s="52"/>
      <c r="F9" s="52"/>
      <c r="G9" s="53"/>
      <c r="H9" s="53"/>
      <c r="I9" s="53"/>
      <c r="J9" s="53"/>
      <c r="K9" s="53"/>
      <c r="L9" s="53"/>
      <c r="M9" s="53"/>
      <c r="N9" s="53"/>
      <c r="O9" s="53"/>
      <c r="P9" s="53"/>
      <c r="Q9" s="42"/>
      <c r="R9" s="58"/>
    </row>
    <row r="10" spans="1:19" ht="7.35" customHeight="1" x14ac:dyDescent="0.15">
      <c r="A10" s="33"/>
      <c r="B10" s="42"/>
      <c r="C10" s="54"/>
      <c r="D10" s="55"/>
      <c r="E10" s="55"/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42"/>
      <c r="R10" s="58"/>
    </row>
    <row r="11" spans="1:19" ht="21.75" customHeight="1" x14ac:dyDescent="0.15">
      <c r="A11" s="33"/>
      <c r="B11" s="33"/>
      <c r="C11" s="57"/>
      <c r="D11" s="356" t="s">
        <v>30</v>
      </c>
      <c r="E11" s="363"/>
      <c r="F11" s="356" t="s">
        <v>182</v>
      </c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3"/>
    </row>
    <row r="12" spans="1:19" ht="24.75" customHeight="1" x14ac:dyDescent="0.15">
      <c r="A12" s="33"/>
      <c r="B12" s="33"/>
      <c r="C12" s="364" t="s">
        <v>80</v>
      </c>
      <c r="D12" s="340" t="s">
        <v>237</v>
      </c>
      <c r="E12" s="341"/>
      <c r="F12" s="367" t="s">
        <v>21</v>
      </c>
      <c r="G12" s="340" t="s">
        <v>88</v>
      </c>
      <c r="H12" s="344"/>
      <c r="I12" s="341"/>
      <c r="J12" s="368" t="s">
        <v>117</v>
      </c>
      <c r="K12" s="369"/>
      <c r="L12" s="369"/>
      <c r="M12" s="370"/>
      <c r="N12" s="346" t="s">
        <v>253</v>
      </c>
      <c r="O12" s="360" t="s">
        <v>115</v>
      </c>
      <c r="P12" s="360" t="s">
        <v>116</v>
      </c>
      <c r="Q12" s="33"/>
    </row>
    <row r="13" spans="1:19" ht="24.75" customHeight="1" x14ac:dyDescent="0.15">
      <c r="A13" s="298"/>
      <c r="B13" s="298"/>
      <c r="C13" s="365"/>
      <c r="D13" s="342"/>
      <c r="E13" s="343"/>
      <c r="F13" s="367"/>
      <c r="G13" s="342"/>
      <c r="H13" s="345"/>
      <c r="I13" s="343"/>
      <c r="J13" s="374" t="s">
        <v>254</v>
      </c>
      <c r="K13" s="375"/>
      <c r="L13" s="346" t="s">
        <v>255</v>
      </c>
      <c r="M13" s="346" t="s">
        <v>256</v>
      </c>
      <c r="N13" s="346"/>
      <c r="O13" s="361"/>
      <c r="P13" s="361"/>
      <c r="Q13" s="298"/>
    </row>
    <row r="14" spans="1:19" ht="24.75" customHeight="1" x14ac:dyDescent="0.15">
      <c r="A14" s="33"/>
      <c r="B14" s="33"/>
      <c r="C14" s="366"/>
      <c r="D14" s="5" t="s">
        <v>86</v>
      </c>
      <c r="E14" s="5" t="s">
        <v>78</v>
      </c>
      <c r="F14" s="367"/>
      <c r="G14" s="5" t="s">
        <v>18</v>
      </c>
      <c r="H14" s="5" t="s">
        <v>19</v>
      </c>
      <c r="I14" s="5" t="s">
        <v>20</v>
      </c>
      <c r="J14" s="296" t="s">
        <v>259</v>
      </c>
      <c r="K14" s="309" t="s">
        <v>260</v>
      </c>
      <c r="L14" s="346"/>
      <c r="M14" s="346"/>
      <c r="N14" s="346"/>
      <c r="O14" s="362"/>
      <c r="P14" s="362"/>
      <c r="Q14" s="33"/>
    </row>
    <row r="15" spans="1:19" ht="22.35" customHeight="1" x14ac:dyDescent="0.15">
      <c r="A15" s="33"/>
      <c r="B15" s="33"/>
      <c r="C15" s="22" t="s">
        <v>152</v>
      </c>
      <c r="D15" s="86"/>
      <c r="E15" s="86"/>
      <c r="F15" s="29"/>
      <c r="G15" s="29"/>
      <c r="H15" s="29"/>
      <c r="I15" s="29"/>
      <c r="J15" s="30"/>
      <c r="K15" s="30"/>
      <c r="L15" s="30"/>
      <c r="M15" s="30"/>
      <c r="N15" s="305"/>
      <c r="O15" s="305"/>
      <c r="P15" s="305"/>
      <c r="Q15" s="33"/>
      <c r="R15" s="75" t="str">
        <f>CONCATENATE(J15,"_2")</f>
        <v>_2</v>
      </c>
      <c r="S15" s="75" t="str">
        <f>CONCATENATE(J15,"_3")</f>
        <v>_3</v>
      </c>
    </row>
    <row r="16" spans="1:19" ht="22.35" customHeight="1" x14ac:dyDescent="0.15">
      <c r="A16" s="33"/>
      <c r="B16" s="33"/>
      <c r="C16" s="22" t="s">
        <v>153</v>
      </c>
      <c r="D16" s="86"/>
      <c r="E16" s="86"/>
      <c r="F16" s="3"/>
      <c r="G16" s="29"/>
      <c r="H16" s="29"/>
      <c r="I16" s="29"/>
      <c r="J16" s="30"/>
      <c r="K16" s="30"/>
      <c r="L16" s="30"/>
      <c r="M16" s="30"/>
      <c r="N16" s="29"/>
      <c r="O16" s="29"/>
      <c r="P16" s="29"/>
      <c r="Q16" s="33"/>
      <c r="R16" s="75" t="str">
        <f t="shared" ref="R16:R26" si="0">CONCATENATE(J16,"_2")</f>
        <v>_2</v>
      </c>
      <c r="S16" s="75" t="str">
        <f t="shared" ref="S16:S26" si="1">CONCATENATE(J16,"_3")</f>
        <v>_3</v>
      </c>
    </row>
    <row r="17" spans="1:19" ht="22.35" customHeight="1" x14ac:dyDescent="0.15">
      <c r="A17" s="33"/>
      <c r="B17" s="33"/>
      <c r="C17" s="22" t="s">
        <v>154</v>
      </c>
      <c r="D17" s="86"/>
      <c r="E17" s="86"/>
      <c r="F17" s="29"/>
      <c r="G17" s="29"/>
      <c r="H17" s="29"/>
      <c r="I17" s="29"/>
      <c r="J17" s="30"/>
      <c r="K17" s="30"/>
      <c r="L17" s="30"/>
      <c r="M17" s="30"/>
      <c r="N17" s="29"/>
      <c r="O17" s="29"/>
      <c r="P17" s="29"/>
      <c r="Q17" s="33"/>
      <c r="R17" s="75" t="str">
        <f t="shared" si="0"/>
        <v>_2</v>
      </c>
      <c r="S17" s="75" t="str">
        <f t="shared" si="1"/>
        <v>_3</v>
      </c>
    </row>
    <row r="18" spans="1:19" ht="22.35" customHeight="1" x14ac:dyDescent="0.15">
      <c r="A18" s="33"/>
      <c r="B18" s="33"/>
      <c r="C18" s="22" t="s">
        <v>155</v>
      </c>
      <c r="D18" s="86"/>
      <c r="E18" s="86"/>
      <c r="F18" s="3"/>
      <c r="G18" s="29"/>
      <c r="H18" s="29"/>
      <c r="I18" s="29"/>
      <c r="J18" s="30"/>
      <c r="K18" s="30"/>
      <c r="L18" s="30"/>
      <c r="M18" s="30"/>
      <c r="N18" s="29"/>
      <c r="O18" s="29"/>
      <c r="P18" s="29"/>
      <c r="Q18" s="33"/>
      <c r="R18" s="75" t="str">
        <f t="shared" si="0"/>
        <v>_2</v>
      </c>
      <c r="S18" s="75" t="str">
        <f t="shared" si="1"/>
        <v>_3</v>
      </c>
    </row>
    <row r="19" spans="1:19" ht="22.35" customHeight="1" x14ac:dyDescent="0.15">
      <c r="A19" s="33"/>
      <c r="B19" s="33"/>
      <c r="C19" s="22" t="s">
        <v>156</v>
      </c>
      <c r="D19" s="86"/>
      <c r="E19" s="86"/>
      <c r="F19" s="29"/>
      <c r="G19" s="29"/>
      <c r="H19" s="29"/>
      <c r="I19" s="29"/>
      <c r="J19" s="30"/>
      <c r="K19" s="30"/>
      <c r="L19" s="30"/>
      <c r="M19" s="30"/>
      <c r="N19" s="29"/>
      <c r="O19" s="29"/>
      <c r="P19" s="29"/>
      <c r="Q19" s="33"/>
      <c r="R19" s="75" t="str">
        <f t="shared" si="0"/>
        <v>_2</v>
      </c>
      <c r="S19" s="75" t="str">
        <f t="shared" si="1"/>
        <v>_3</v>
      </c>
    </row>
    <row r="20" spans="1:19" ht="22.35" customHeight="1" x14ac:dyDescent="0.15">
      <c r="A20" s="33"/>
      <c r="B20" s="33"/>
      <c r="C20" s="22" t="s">
        <v>157</v>
      </c>
      <c r="D20" s="86"/>
      <c r="E20" s="86"/>
      <c r="F20" s="3"/>
      <c r="G20" s="29"/>
      <c r="H20" s="29"/>
      <c r="I20" s="29"/>
      <c r="J20" s="30"/>
      <c r="K20" s="30"/>
      <c r="L20" s="30"/>
      <c r="M20" s="30"/>
      <c r="N20" s="29"/>
      <c r="O20" s="29"/>
      <c r="P20" s="29"/>
      <c r="Q20" s="33"/>
      <c r="R20" s="75" t="str">
        <f t="shared" si="0"/>
        <v>_2</v>
      </c>
      <c r="S20" s="75" t="str">
        <f t="shared" si="1"/>
        <v>_3</v>
      </c>
    </row>
    <row r="21" spans="1:19" ht="22.35" customHeight="1" x14ac:dyDescent="0.15">
      <c r="A21" s="33"/>
      <c r="B21" s="33"/>
      <c r="C21" s="22" t="s">
        <v>158</v>
      </c>
      <c r="D21" s="86"/>
      <c r="E21" s="86"/>
      <c r="F21" s="29"/>
      <c r="G21" s="29"/>
      <c r="H21" s="29"/>
      <c r="I21" s="29"/>
      <c r="J21" s="30"/>
      <c r="K21" s="30"/>
      <c r="L21" s="30"/>
      <c r="M21" s="30"/>
      <c r="N21" s="29"/>
      <c r="O21" s="29"/>
      <c r="P21" s="29"/>
      <c r="Q21" s="33"/>
      <c r="R21" s="75" t="str">
        <f t="shared" si="0"/>
        <v>_2</v>
      </c>
      <c r="S21" s="75" t="str">
        <f t="shared" si="1"/>
        <v>_3</v>
      </c>
    </row>
    <row r="22" spans="1:19" ht="22.35" customHeight="1" x14ac:dyDescent="0.15">
      <c r="A22" s="33"/>
      <c r="B22" s="33"/>
      <c r="C22" s="22" t="s">
        <v>159</v>
      </c>
      <c r="D22" s="86"/>
      <c r="E22" s="86"/>
      <c r="F22" s="3"/>
      <c r="G22" s="29"/>
      <c r="H22" s="29"/>
      <c r="I22" s="29"/>
      <c r="J22" s="30"/>
      <c r="K22" s="30"/>
      <c r="L22" s="30"/>
      <c r="M22" s="30"/>
      <c r="N22" s="29"/>
      <c r="O22" s="29"/>
      <c r="P22" s="29"/>
      <c r="Q22" s="33"/>
      <c r="R22" s="75" t="str">
        <f t="shared" si="0"/>
        <v>_2</v>
      </c>
      <c r="S22" s="75" t="str">
        <f t="shared" si="1"/>
        <v>_3</v>
      </c>
    </row>
    <row r="23" spans="1:19" ht="22.35" customHeight="1" x14ac:dyDescent="0.15">
      <c r="A23" s="33"/>
      <c r="B23" s="33"/>
      <c r="C23" s="22" t="s">
        <v>160</v>
      </c>
      <c r="D23" s="86"/>
      <c r="E23" s="86"/>
      <c r="F23" s="3"/>
      <c r="G23" s="29"/>
      <c r="H23" s="29"/>
      <c r="I23" s="29"/>
      <c r="J23" s="30"/>
      <c r="K23" s="30"/>
      <c r="L23" s="30"/>
      <c r="M23" s="30"/>
      <c r="N23" s="29"/>
      <c r="O23" s="29"/>
      <c r="P23" s="29"/>
      <c r="Q23" s="33"/>
      <c r="R23" s="75" t="str">
        <f t="shared" si="0"/>
        <v>_2</v>
      </c>
      <c r="S23" s="75" t="str">
        <f t="shared" si="1"/>
        <v>_3</v>
      </c>
    </row>
    <row r="24" spans="1:19" ht="22.35" customHeight="1" x14ac:dyDescent="0.15">
      <c r="A24" s="33"/>
      <c r="B24" s="33"/>
      <c r="C24" s="22" t="s">
        <v>161</v>
      </c>
      <c r="D24" s="86"/>
      <c r="E24" s="86"/>
      <c r="F24" s="3"/>
      <c r="G24" s="29"/>
      <c r="H24" s="29"/>
      <c r="I24" s="29"/>
      <c r="J24" s="30"/>
      <c r="K24" s="30"/>
      <c r="L24" s="30"/>
      <c r="M24" s="30"/>
      <c r="N24" s="29"/>
      <c r="O24" s="29"/>
      <c r="P24" s="29"/>
      <c r="Q24" s="33"/>
      <c r="R24" s="75" t="str">
        <f t="shared" si="0"/>
        <v>_2</v>
      </c>
      <c r="S24" s="75" t="str">
        <f t="shared" si="1"/>
        <v>_3</v>
      </c>
    </row>
    <row r="25" spans="1:19" ht="22.35" customHeight="1" x14ac:dyDescent="0.15">
      <c r="A25" s="33"/>
      <c r="B25" s="33"/>
      <c r="C25" s="22" t="s">
        <v>162</v>
      </c>
      <c r="D25" s="86"/>
      <c r="E25" s="86"/>
      <c r="F25" s="3"/>
      <c r="G25" s="29"/>
      <c r="H25" s="29"/>
      <c r="I25" s="29"/>
      <c r="J25" s="30"/>
      <c r="K25" s="30"/>
      <c r="L25" s="30"/>
      <c r="M25" s="30"/>
      <c r="N25" s="29"/>
      <c r="O25" s="29"/>
      <c r="P25" s="29"/>
      <c r="Q25" s="33"/>
      <c r="R25" s="75" t="str">
        <f t="shared" si="0"/>
        <v>_2</v>
      </c>
      <c r="S25" s="75" t="str">
        <f t="shared" si="1"/>
        <v>_3</v>
      </c>
    </row>
    <row r="26" spans="1:19" ht="22.35" customHeight="1" x14ac:dyDescent="0.15">
      <c r="A26" s="33"/>
      <c r="B26" s="33"/>
      <c r="C26" s="22" t="s">
        <v>163</v>
      </c>
      <c r="D26" s="86"/>
      <c r="E26" s="86"/>
      <c r="F26" s="3"/>
      <c r="G26" s="29"/>
      <c r="H26" s="29"/>
      <c r="I26" s="29"/>
      <c r="J26" s="30"/>
      <c r="K26" s="30"/>
      <c r="L26" s="30"/>
      <c r="M26" s="30"/>
      <c r="N26" s="29"/>
      <c r="O26" s="29"/>
      <c r="P26" s="29"/>
      <c r="Q26" s="33"/>
      <c r="R26" s="75" t="str">
        <f t="shared" si="0"/>
        <v>_2</v>
      </c>
      <c r="S26" s="75" t="str">
        <f t="shared" si="1"/>
        <v>_3</v>
      </c>
    </row>
    <row r="27" spans="1:19" ht="150" customHeight="1" x14ac:dyDescent="0.15">
      <c r="A27" s="33"/>
      <c r="B27" s="33"/>
      <c r="C27" s="78"/>
      <c r="D27" s="354" t="s">
        <v>286</v>
      </c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3"/>
    </row>
    <row r="28" spans="1:19" x14ac:dyDescent="0.15">
      <c r="A28" s="34"/>
      <c r="B28" s="34"/>
      <c r="C28" s="59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9" x14ac:dyDescent="0.15">
      <c r="A29" s="34"/>
      <c r="B29" s="34"/>
      <c r="C29" s="59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9" x14ac:dyDescent="0.15">
      <c r="A30" s="34"/>
      <c r="B30" s="34"/>
      <c r="C30" s="59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</row>
    <row r="31" spans="1:19" x14ac:dyDescent="0.15">
      <c r="A31" s="34"/>
      <c r="B31" s="34"/>
      <c r="C31" s="59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</row>
    <row r="32" spans="1:19" x14ac:dyDescent="0.15">
      <c r="A32" s="34"/>
      <c r="B32" s="34"/>
      <c r="C32" s="59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1:17" x14ac:dyDescent="0.15">
      <c r="A33" s="34"/>
      <c r="B33" s="34"/>
      <c r="C33" s="59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1:17" x14ac:dyDescent="0.15">
      <c r="A34" s="34"/>
      <c r="B34" s="34"/>
      <c r="C34" s="59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1:17" x14ac:dyDescent="0.15">
      <c r="A35" s="34"/>
      <c r="B35" s="34"/>
      <c r="C35" s="59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1:17" x14ac:dyDescent="0.15">
      <c r="A36" s="34"/>
      <c r="B36" s="34"/>
      <c r="C36" s="59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17" x14ac:dyDescent="0.15">
      <c r="A37" s="34"/>
      <c r="B37" s="34"/>
      <c r="C37" s="59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x14ac:dyDescent="0.15">
      <c r="A38" s="34"/>
      <c r="B38" s="34"/>
      <c r="C38" s="59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x14ac:dyDescent="0.15">
      <c r="A39" s="34"/>
      <c r="B39" s="34"/>
      <c r="C39" s="59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1:17" x14ac:dyDescent="0.15">
      <c r="A40" s="34"/>
      <c r="B40" s="34"/>
      <c r="C40" s="59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 x14ac:dyDescent="0.15">
      <c r="A41" s="34"/>
      <c r="B41" s="34"/>
      <c r="C41" s="59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1:17" x14ac:dyDescent="0.15">
      <c r="A42" s="34"/>
      <c r="B42" s="34"/>
      <c r="C42" s="59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17" x14ac:dyDescent="0.15">
      <c r="A43" s="34"/>
      <c r="B43" s="34"/>
      <c r="C43" s="59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17" x14ac:dyDescent="0.15">
      <c r="A44" s="34"/>
      <c r="B44" s="34"/>
      <c r="C44" s="59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17" x14ac:dyDescent="0.15">
      <c r="A45" s="34"/>
      <c r="B45" s="34"/>
      <c r="C45" s="59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7" x14ac:dyDescent="0.15">
      <c r="A46" s="34"/>
      <c r="B46" s="34"/>
      <c r="C46" s="59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x14ac:dyDescent="0.15">
      <c r="A47" s="34"/>
      <c r="B47" s="34"/>
      <c r="C47" s="59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17" x14ac:dyDescent="0.15">
      <c r="A48" s="34"/>
      <c r="B48" s="34"/>
      <c r="C48" s="59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17" x14ac:dyDescent="0.15">
      <c r="A49" s="34"/>
      <c r="B49" s="34"/>
      <c r="C49" s="59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 x14ac:dyDescent="0.15">
      <c r="A50" s="34"/>
      <c r="B50" s="34"/>
      <c r="C50" s="59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 x14ac:dyDescent="0.15">
      <c r="A51" s="34"/>
      <c r="B51" s="34"/>
      <c r="C51" s="59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1:17" x14ac:dyDescent="0.15">
      <c r="A52" s="34"/>
      <c r="B52" s="34"/>
      <c r="C52" s="59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1:17" x14ac:dyDescent="0.15">
      <c r="A53" s="34"/>
      <c r="B53" s="34"/>
      <c r="C53" s="59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1:17" x14ac:dyDescent="0.15">
      <c r="A54" s="34"/>
      <c r="B54" s="34"/>
      <c r="C54" s="59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1:17" x14ac:dyDescent="0.15">
      <c r="A55" s="34"/>
      <c r="B55" s="34"/>
      <c r="C55" s="59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pans="1:17" x14ac:dyDescent="0.15">
      <c r="A56" s="34"/>
      <c r="B56" s="34"/>
      <c r="C56" s="59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1:17" x14ac:dyDescent="0.15">
      <c r="A57" s="34"/>
      <c r="B57" s="34"/>
      <c r="C57" s="59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 x14ac:dyDescent="0.15">
      <c r="A58" s="34"/>
      <c r="B58" s="34"/>
      <c r="C58" s="59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 x14ac:dyDescent="0.15">
      <c r="A59" s="34"/>
      <c r="B59" s="34"/>
      <c r="C59" s="59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 x14ac:dyDescent="0.15">
      <c r="A60" s="34"/>
      <c r="B60" s="34"/>
      <c r="C60" s="59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1:17" x14ac:dyDescent="0.15">
      <c r="A61" s="34"/>
      <c r="B61" s="34"/>
      <c r="C61" s="59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1:17" x14ac:dyDescent="0.15">
      <c r="A62" s="34"/>
      <c r="B62" s="34"/>
      <c r="C62" s="59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</row>
  </sheetData>
  <sheetProtection sheet="1" selectLockedCells="1"/>
  <dataConsolidate/>
  <mergeCells count="26">
    <mergeCell ref="D27:P27"/>
    <mergeCell ref="N12:N14"/>
    <mergeCell ref="F11:P11"/>
    <mergeCell ref="C2:P2"/>
    <mergeCell ref="O12:O14"/>
    <mergeCell ref="P12:P14"/>
    <mergeCell ref="D11:E11"/>
    <mergeCell ref="C12:C14"/>
    <mergeCell ref="F12:F14"/>
    <mergeCell ref="J12:M12"/>
    <mergeCell ref="C3:C5"/>
    <mergeCell ref="F3:F5"/>
    <mergeCell ref="J13:K13"/>
    <mergeCell ref="N3:N5"/>
    <mergeCell ref="O3:O5"/>
    <mergeCell ref="P3:P5"/>
    <mergeCell ref="L4:L5"/>
    <mergeCell ref="M4:M5"/>
    <mergeCell ref="D3:E4"/>
    <mergeCell ref="D12:E13"/>
    <mergeCell ref="G12:I13"/>
    <mergeCell ref="L13:L14"/>
    <mergeCell ref="M13:M14"/>
    <mergeCell ref="J3:M3"/>
    <mergeCell ref="J4:K4"/>
    <mergeCell ref="G3:I4"/>
  </mergeCells>
  <phoneticPr fontId="8"/>
  <dataValidations xWindow="1126" yWindow="436" count="10">
    <dataValidation type="list" allowBlank="1" showInputMessage="1" showErrorMessage="1" sqref="F16:F26" xr:uid="{00000000-0002-0000-0300-000000000000}">
      <formula1>性別</formula1>
    </dataValidation>
    <dataValidation type="list" allowBlank="1" showInputMessage="1" showErrorMessage="1" sqref="G6:G10 G15:G26" xr:uid="{00000000-0002-0000-0300-000001000000}">
      <formula1>年</formula1>
    </dataValidation>
    <dataValidation type="list" allowBlank="1" showInputMessage="1" showErrorMessage="1" sqref="H6:H10 H15:H26" xr:uid="{00000000-0002-0000-0300-000002000000}">
      <formula1>月</formula1>
    </dataValidation>
    <dataValidation type="list" allowBlank="1" showInputMessage="1" showErrorMessage="1" sqref="I6:I10 I15:I26" xr:uid="{00000000-0002-0000-0300-000003000000}">
      <formula1>日</formula1>
    </dataValidation>
    <dataValidation type="list" allowBlank="1" showInputMessage="1" showErrorMessage="1" sqref="N6:P10" xr:uid="{00000000-0002-0000-0300-000004000000}">
      <formula1>学科名</formula1>
    </dataValidation>
    <dataValidation type="list" allowBlank="1" showErrorMessage="1" sqref="F15" xr:uid="{00000000-0002-0000-0300-000005000000}">
      <formula1>性別</formula1>
    </dataValidation>
    <dataValidation imeMode="fullKatakana" allowBlank="1" showInputMessage="1" showErrorMessage="1" sqref="E6:E10 E15:E26" xr:uid="{00000000-0002-0000-0300-000006000000}"/>
    <dataValidation type="list" allowBlank="1" showInputMessage="1" showErrorMessage="1" sqref="J6:M10 J15:M26" xr:uid="{00000000-0002-0000-0300-000007000000}">
      <formula1>選抜方法</formula1>
    </dataValidation>
    <dataValidation type="list" allowBlank="1" showInputMessage="1" showErrorMessage="1" sqref="N15:P26" xr:uid="{00000000-0002-0000-0300-00000A000000}">
      <formula1>学力選抜のみ</formula1>
    </dataValidation>
    <dataValidation imeMode="hiragana" allowBlank="1" showInputMessage="1" showErrorMessage="1" sqref="D15:D26" xr:uid="{00000000-0002-0000-0300-000021000000}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3BE7-BC77-4F97-995D-A9D183D6264B}">
  <sheetPr>
    <tabColor rgb="FFFFC000"/>
    <pageSetUpPr fitToPage="1"/>
  </sheetPr>
  <dimension ref="B1:BB72"/>
  <sheetViews>
    <sheetView topLeftCell="A2" workbookViewId="0">
      <selection activeCell="C32" sqref="C32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IF(COUNTIFS('2.受験生データ'!J26,"*〇*")+COUNTIFS('2.受験生データ'!K26,"*〇*")+COUNTIFS('2.受験生データ'!L26,"*〇*")&gt;0,'2.受験生データ'!E26,"")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IF(COUNTIFS('2.受験生データ'!J26,"*〇*")+COUNTIFS('2.受験生データ'!K26,"*〇*")+COUNTIFS('2.受験生データ'!L26,"*〇*")&gt;0,'2.受験生データ'!N26,"")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IF(COUNTIFS('2.受験生データ'!J26,"*〇*")+COUNTIFS('2.受験生データ'!K26,"*〇*")+COUNTIFS('2.受験生データ'!L26,"*〇*")&gt;0,'2.受験生データ'!D26,"")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58744633-873F-43BB-98FC-BE29D18735A9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portrait" blackAndWhite="1" r:id="rId1"/>
  <rowBreaks count="1" manualBreakCount="1">
    <brk id="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AH53"/>
  <sheetViews>
    <sheetView topLeftCell="A22" workbookViewId="0">
      <selection activeCell="R35" sqref="R35:Y37"/>
    </sheetView>
  </sheetViews>
  <sheetFormatPr defaultColWidth="8.875" defaultRowHeight="13.5" x14ac:dyDescent="0.15"/>
  <cols>
    <col min="1" max="34" width="2.625" style="34" customWidth="1"/>
    <col min="35" max="16384" width="8.875" style="34"/>
  </cols>
  <sheetData>
    <row r="1" spans="1:34" s="58" customFormat="1" x14ac:dyDescent="0.15">
      <c r="A1" s="36"/>
      <c r="B1" s="41"/>
      <c r="C1" s="35"/>
      <c r="D1" s="35"/>
      <c r="E1" s="35"/>
      <c r="F1" s="35"/>
      <c r="G1" s="35"/>
      <c r="H1" s="38"/>
      <c r="I1" s="38"/>
      <c r="J1" s="38"/>
      <c r="K1" s="38"/>
      <c r="L1" s="42"/>
      <c r="M1" s="36"/>
      <c r="N1" s="42"/>
      <c r="O1" s="36"/>
      <c r="P1" s="38"/>
      <c r="Q1" s="42"/>
      <c r="R1" s="36"/>
      <c r="S1" s="38"/>
      <c r="T1" s="42"/>
      <c r="U1" s="42"/>
      <c r="V1" s="42"/>
      <c r="W1" s="36"/>
      <c r="X1" s="36"/>
      <c r="Y1" s="35"/>
      <c r="Z1" s="42"/>
      <c r="AA1" s="36"/>
      <c r="AB1" s="36"/>
      <c r="AC1" s="35"/>
      <c r="AD1" s="35"/>
      <c r="AE1" s="35"/>
      <c r="AF1" s="35"/>
      <c r="AG1" s="43" t="s">
        <v>275</v>
      </c>
      <c r="AH1" s="35"/>
    </row>
    <row r="2" spans="1:34" s="58" customFormat="1" x14ac:dyDescent="0.15">
      <c r="A2" s="36"/>
      <c r="B2" s="35"/>
      <c r="C2" s="35"/>
      <c r="D2" s="35"/>
      <c r="E2" s="35"/>
      <c r="F2" s="35"/>
      <c r="G2" s="35"/>
      <c r="H2" s="38"/>
      <c r="I2" s="38"/>
      <c r="J2" s="38"/>
      <c r="K2" s="38"/>
      <c r="L2" s="42"/>
      <c r="M2" s="36"/>
      <c r="N2" s="36"/>
      <c r="O2" s="36"/>
      <c r="P2" s="38"/>
      <c r="Q2" s="36"/>
      <c r="R2" s="36"/>
      <c r="S2" s="38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s="58" customFormat="1" x14ac:dyDescent="0.15">
      <c r="A3" s="36"/>
      <c r="B3" s="35"/>
      <c r="C3" s="35"/>
      <c r="D3" s="35"/>
      <c r="E3" s="35"/>
      <c r="F3" s="35"/>
      <c r="G3" s="35"/>
      <c r="H3" s="38"/>
      <c r="I3" s="38"/>
      <c r="J3" s="38"/>
      <c r="K3" s="38"/>
      <c r="L3" s="42"/>
      <c r="M3" s="36"/>
      <c r="N3" s="42"/>
      <c r="O3" s="36"/>
      <c r="P3" s="38"/>
      <c r="Q3" s="42"/>
      <c r="R3" s="36"/>
      <c r="S3" s="38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43"/>
      <c r="AH3" s="36"/>
    </row>
    <row r="4" spans="1:34" s="58" customFormat="1" x14ac:dyDescent="0.15">
      <c r="A4" s="36"/>
      <c r="B4" s="60"/>
      <c r="C4" s="61"/>
      <c r="D4" s="61"/>
      <c r="E4" s="61"/>
      <c r="F4" s="61"/>
      <c r="G4" s="61"/>
      <c r="H4" s="62"/>
      <c r="I4" s="62"/>
      <c r="J4" s="62"/>
      <c r="K4" s="62"/>
      <c r="L4" s="63"/>
      <c r="M4" s="44"/>
      <c r="N4" s="44"/>
      <c r="O4" s="44"/>
      <c r="P4" s="62"/>
      <c r="Q4" s="44"/>
      <c r="R4" s="44"/>
      <c r="S4" s="62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64"/>
      <c r="AH4" s="36"/>
    </row>
    <row r="5" spans="1:34" s="58" customFormat="1" x14ac:dyDescent="0.15">
      <c r="A5" s="36"/>
      <c r="B5" s="39"/>
      <c r="C5" s="35"/>
      <c r="D5" s="35"/>
      <c r="E5" s="35"/>
      <c r="F5" s="35"/>
      <c r="G5" s="35"/>
      <c r="H5" s="38"/>
      <c r="I5" s="38"/>
      <c r="J5" s="38"/>
      <c r="K5" s="38"/>
      <c r="L5" s="42"/>
      <c r="M5" s="36"/>
      <c r="N5" s="42"/>
      <c r="O5" s="36"/>
      <c r="P5" s="38"/>
      <c r="Q5" s="42"/>
      <c r="R5" s="36"/>
      <c r="S5" s="38"/>
      <c r="T5" s="42"/>
      <c r="U5" s="42"/>
      <c r="V5" s="42"/>
      <c r="W5" s="65"/>
      <c r="X5" s="428" t="str">
        <f>IF(COUNTBLANK('1.基礎データ'!I13:I13),"　　年　　月　　日",CONCATENATE('1.基礎データ'!E13,'1.基礎データ'!G13,'1.基礎データ'!I13))</f>
        <v>　　年　　月　　日</v>
      </c>
      <c r="Y5" s="428"/>
      <c r="Z5" s="428"/>
      <c r="AA5" s="428"/>
      <c r="AB5" s="428"/>
      <c r="AC5" s="428"/>
      <c r="AD5" s="428"/>
      <c r="AE5" s="428"/>
      <c r="AF5" s="428"/>
      <c r="AG5" s="429"/>
      <c r="AH5" s="36"/>
    </row>
    <row r="6" spans="1:34" s="58" customFormat="1" x14ac:dyDescent="0.15">
      <c r="A6" s="36"/>
      <c r="B6" s="39"/>
      <c r="C6" s="35"/>
      <c r="D6" s="35"/>
      <c r="E6" s="35"/>
      <c r="F6" s="35"/>
      <c r="G6" s="35"/>
      <c r="H6" s="38"/>
      <c r="I6" s="38"/>
      <c r="J6" s="38"/>
      <c r="K6" s="38"/>
      <c r="L6" s="42"/>
      <c r="M6" s="36"/>
      <c r="N6" s="36"/>
      <c r="O6" s="36"/>
      <c r="P6" s="38"/>
      <c r="Q6" s="36"/>
      <c r="R6" s="36"/>
      <c r="S6" s="38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45"/>
      <c r="AH6" s="36"/>
    </row>
    <row r="7" spans="1:34" s="58" customFormat="1" x14ac:dyDescent="0.15">
      <c r="A7" s="36"/>
      <c r="B7" s="39"/>
      <c r="C7" s="35"/>
      <c r="D7" s="35"/>
      <c r="E7" s="35"/>
      <c r="F7" s="35"/>
      <c r="G7" s="35"/>
      <c r="H7" s="38"/>
      <c r="I7" s="38"/>
      <c r="J7" s="38"/>
      <c r="K7" s="38"/>
      <c r="L7" s="42"/>
      <c r="M7" s="36"/>
      <c r="N7" s="36"/>
      <c r="O7" s="36"/>
      <c r="P7" s="38"/>
      <c r="Q7" s="36"/>
      <c r="R7" s="36"/>
      <c r="S7" s="38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45"/>
      <c r="AH7" s="36"/>
    </row>
    <row r="8" spans="1:34" s="58" customFormat="1" x14ac:dyDescent="0.15">
      <c r="A8" s="36"/>
      <c r="B8" s="39"/>
      <c r="C8" s="35"/>
      <c r="D8" s="35"/>
      <c r="E8" s="35"/>
      <c r="F8" s="35"/>
      <c r="G8" s="35"/>
      <c r="H8" s="38"/>
      <c r="I8" s="38"/>
      <c r="J8" s="38"/>
      <c r="K8" s="38"/>
      <c r="L8" s="42"/>
      <c r="M8" s="36"/>
      <c r="N8" s="36"/>
      <c r="O8" s="36"/>
      <c r="P8" s="38"/>
      <c r="Q8" s="36"/>
      <c r="R8" s="36"/>
      <c r="S8" s="38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45"/>
      <c r="AH8" s="36"/>
    </row>
    <row r="9" spans="1:34" s="58" customFormat="1" x14ac:dyDescent="0.15">
      <c r="A9" s="36"/>
      <c r="B9" s="39"/>
      <c r="C9" s="35"/>
      <c r="D9" s="35"/>
      <c r="E9" s="35"/>
      <c r="F9" s="35"/>
      <c r="G9" s="35"/>
      <c r="H9" s="38"/>
      <c r="I9" s="38"/>
      <c r="J9" s="38"/>
      <c r="K9" s="38"/>
      <c r="L9" s="42"/>
      <c r="M9" s="36"/>
      <c r="N9" s="36"/>
      <c r="O9" s="36"/>
      <c r="P9" s="38"/>
      <c r="Q9" s="36"/>
      <c r="R9" s="36"/>
      <c r="S9" s="38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45"/>
      <c r="AH9" s="36"/>
    </row>
    <row r="10" spans="1:34" s="58" customFormat="1" x14ac:dyDescent="0.15">
      <c r="A10" s="36"/>
      <c r="B10" s="39"/>
      <c r="C10" s="35"/>
      <c r="D10" s="35"/>
      <c r="E10" s="35"/>
      <c r="F10" s="35"/>
      <c r="G10" s="35"/>
      <c r="H10" s="38"/>
      <c r="I10" s="38"/>
      <c r="J10" s="38"/>
      <c r="K10" s="38"/>
      <c r="L10" s="42"/>
      <c r="M10" s="36"/>
      <c r="N10" s="36"/>
      <c r="O10" s="36"/>
      <c r="P10" s="38"/>
      <c r="Q10" s="36"/>
      <c r="R10" s="36"/>
      <c r="S10" s="38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45"/>
      <c r="AH10" s="36"/>
    </row>
    <row r="11" spans="1:34" s="58" customFormat="1" x14ac:dyDescent="0.15">
      <c r="A11" s="36"/>
      <c r="B11" s="39"/>
      <c r="C11" s="35"/>
      <c r="D11" s="35"/>
      <c r="E11" s="35"/>
      <c r="F11" s="35"/>
      <c r="G11" s="35"/>
      <c r="H11" s="38"/>
      <c r="I11" s="38"/>
      <c r="J11" s="38"/>
      <c r="K11" s="38"/>
      <c r="L11" s="42"/>
      <c r="M11" s="36"/>
      <c r="N11" s="42"/>
      <c r="O11" s="36"/>
      <c r="P11" s="38"/>
      <c r="Q11" s="42"/>
      <c r="R11" s="36"/>
      <c r="S11" s="38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45"/>
      <c r="AH11" s="36"/>
    </row>
    <row r="12" spans="1:34" s="58" customFormat="1" ht="23.1" customHeight="1" x14ac:dyDescent="0.15">
      <c r="A12" s="36"/>
      <c r="B12" s="39"/>
      <c r="C12" s="35"/>
      <c r="D12" s="35"/>
      <c r="E12" s="35"/>
      <c r="F12" s="35"/>
      <c r="G12" s="35"/>
      <c r="H12" s="431" t="str">
        <f>データ!$F$2</f>
        <v>2026年度　神戸市立工業高等専門学校</v>
      </c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36"/>
      <c r="AE12" s="36"/>
      <c r="AF12" s="36"/>
      <c r="AG12" s="45"/>
      <c r="AH12" s="36"/>
    </row>
    <row r="13" spans="1:34" s="58" customFormat="1" ht="23.1" customHeight="1" x14ac:dyDescent="0.15">
      <c r="A13" s="36"/>
      <c r="B13" s="39"/>
      <c r="C13" s="35"/>
      <c r="D13" s="431" t="s">
        <v>274</v>
      </c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431"/>
      <c r="AC13" s="431"/>
      <c r="AD13" s="431"/>
      <c r="AE13" s="431"/>
      <c r="AF13" s="36"/>
      <c r="AG13" s="45"/>
      <c r="AH13" s="36"/>
    </row>
    <row r="14" spans="1:34" s="58" customFormat="1" x14ac:dyDescent="0.15">
      <c r="A14" s="36"/>
      <c r="B14" s="39"/>
      <c r="C14" s="35"/>
      <c r="D14" s="35"/>
      <c r="E14" s="35"/>
      <c r="F14" s="35"/>
      <c r="G14" s="35"/>
      <c r="H14" s="38"/>
      <c r="I14" s="38"/>
      <c r="J14" s="38"/>
      <c r="K14" s="38"/>
      <c r="L14" s="42"/>
      <c r="M14" s="36"/>
      <c r="N14" s="36"/>
      <c r="O14" s="36"/>
      <c r="P14" s="38"/>
      <c r="Q14" s="36"/>
      <c r="R14" s="36"/>
      <c r="S14" s="38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45"/>
      <c r="AH14" s="36"/>
    </row>
    <row r="15" spans="1:34" s="58" customFormat="1" x14ac:dyDescent="0.15">
      <c r="A15" s="36"/>
      <c r="B15" s="39"/>
      <c r="C15" s="35"/>
      <c r="D15" s="35"/>
      <c r="E15" s="35"/>
      <c r="F15" s="35"/>
      <c r="G15" s="35"/>
      <c r="H15" s="38"/>
      <c r="I15" s="38"/>
      <c r="J15" s="38"/>
      <c r="K15" s="38"/>
      <c r="L15" s="42"/>
      <c r="M15" s="36"/>
      <c r="N15" s="42"/>
      <c r="O15" s="36"/>
      <c r="P15" s="38"/>
      <c r="Q15" s="42"/>
      <c r="R15" s="36"/>
      <c r="S15" s="38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45"/>
      <c r="AH15" s="36"/>
    </row>
    <row r="16" spans="1:34" s="58" customFormat="1" x14ac:dyDescent="0.15">
      <c r="A16" s="36"/>
      <c r="B16" s="39"/>
      <c r="C16" s="35"/>
      <c r="D16" s="35"/>
      <c r="E16" s="35"/>
      <c r="F16" s="35"/>
      <c r="G16" s="35"/>
      <c r="H16" s="38"/>
      <c r="I16" s="38"/>
      <c r="J16" s="38"/>
      <c r="K16" s="38"/>
      <c r="L16" s="42"/>
      <c r="M16" s="36"/>
      <c r="N16" s="36"/>
      <c r="O16" s="36"/>
      <c r="P16" s="38"/>
      <c r="Q16" s="36"/>
      <c r="R16" s="36"/>
      <c r="S16" s="38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45"/>
      <c r="AH16" s="36"/>
    </row>
    <row r="17" spans="1:34" s="58" customFormat="1" x14ac:dyDescent="0.15">
      <c r="A17" s="36"/>
      <c r="B17" s="39"/>
      <c r="C17" s="35"/>
      <c r="D17" s="35"/>
      <c r="E17" s="35"/>
      <c r="F17" s="35"/>
      <c r="G17" s="35"/>
      <c r="H17" s="38"/>
      <c r="I17" s="38"/>
      <c r="J17" s="38"/>
      <c r="K17" s="38"/>
      <c r="L17" s="42"/>
      <c r="M17" s="36"/>
      <c r="N17" s="42"/>
      <c r="O17" s="36"/>
      <c r="P17" s="38"/>
      <c r="Q17" s="42"/>
      <c r="R17" s="432" t="str">
        <f>IF(COUNTBLANK('1.基礎データ'!E7:E7),"学校名",CONCATENATE("学校名　",'1.基礎データ'!E7))</f>
        <v>学校名</v>
      </c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3"/>
      <c r="AH17" s="36"/>
    </row>
    <row r="18" spans="1:34" s="58" customFormat="1" x14ac:dyDescent="0.15">
      <c r="A18" s="36"/>
      <c r="B18" s="39"/>
      <c r="C18" s="35"/>
      <c r="D18" s="35"/>
      <c r="E18" s="35"/>
      <c r="F18" s="35"/>
      <c r="G18" s="35"/>
      <c r="H18" s="83"/>
      <c r="I18" s="83"/>
      <c r="J18" s="83"/>
      <c r="K18" s="83"/>
      <c r="L18" s="42"/>
      <c r="M18" s="36"/>
      <c r="N18" s="42"/>
      <c r="O18" s="36"/>
      <c r="P18" s="83"/>
      <c r="Q18" s="42"/>
      <c r="R18" s="84"/>
      <c r="S18" s="84"/>
      <c r="T18" s="84"/>
      <c r="U18" s="297"/>
      <c r="V18" s="297"/>
      <c r="W18" s="84"/>
      <c r="X18" s="84"/>
      <c r="Y18" s="84"/>
      <c r="Z18" s="84"/>
      <c r="AA18" s="84"/>
      <c r="AB18" s="84"/>
      <c r="AC18" s="84"/>
      <c r="AD18" s="84"/>
      <c r="AE18" s="434" t="s">
        <v>93</v>
      </c>
      <c r="AF18" s="435"/>
      <c r="AG18" s="85"/>
      <c r="AH18" s="36"/>
    </row>
    <row r="19" spans="1:34" s="58" customFormat="1" x14ac:dyDescent="0.15">
      <c r="A19" s="36"/>
      <c r="B19" s="39"/>
      <c r="C19" s="35"/>
      <c r="D19" s="35"/>
      <c r="E19" s="35"/>
      <c r="F19" s="35"/>
      <c r="G19" s="35"/>
      <c r="H19" s="38"/>
      <c r="I19" s="38"/>
      <c r="J19" s="38"/>
      <c r="K19" s="38"/>
      <c r="L19" s="42"/>
      <c r="M19" s="36"/>
      <c r="N19" s="36"/>
      <c r="O19" s="36"/>
      <c r="P19" s="38"/>
      <c r="Q19" s="36"/>
      <c r="R19" s="430" t="str">
        <f>IF(COUNTBLANK('1.基礎データ'!E10:E10),"校長名",CONCATENATE("校長名　",'1.基礎データ'!E10))</f>
        <v>校長名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71"/>
      <c r="AE19" s="436"/>
      <c r="AF19" s="437"/>
      <c r="AG19" s="72"/>
      <c r="AH19" s="36"/>
    </row>
    <row r="20" spans="1:34" s="58" customFormat="1" x14ac:dyDescent="0.15">
      <c r="A20" s="36"/>
      <c r="B20" s="39"/>
      <c r="C20" s="35"/>
      <c r="D20" s="35"/>
      <c r="E20" s="35"/>
      <c r="F20" s="35"/>
      <c r="G20" s="35"/>
      <c r="H20" s="38"/>
      <c r="I20" s="38"/>
      <c r="J20" s="38"/>
      <c r="K20" s="38"/>
      <c r="L20" s="42"/>
      <c r="M20" s="36"/>
      <c r="N20" s="42"/>
      <c r="O20" s="36"/>
      <c r="P20" s="38"/>
      <c r="Q20" s="42"/>
      <c r="R20" s="36"/>
      <c r="S20" s="38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45"/>
      <c r="AH20" s="36"/>
    </row>
    <row r="21" spans="1:34" s="58" customFormat="1" x14ac:dyDescent="0.15">
      <c r="A21" s="36"/>
      <c r="B21" s="39"/>
      <c r="C21" s="35"/>
      <c r="D21" s="35"/>
      <c r="E21" s="35"/>
      <c r="F21" s="35"/>
      <c r="G21" s="35"/>
      <c r="H21" s="38"/>
      <c r="I21" s="38"/>
      <c r="J21" s="38"/>
      <c r="K21" s="38"/>
      <c r="L21" s="42"/>
      <c r="M21" s="36"/>
      <c r="N21" s="36"/>
      <c r="O21" s="36"/>
      <c r="P21" s="38"/>
      <c r="Q21" s="36"/>
      <c r="R21" s="36"/>
      <c r="S21" s="38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5"/>
      <c r="AH21" s="36"/>
    </row>
    <row r="22" spans="1:34" s="58" customFormat="1" x14ac:dyDescent="0.15">
      <c r="A22" s="36"/>
      <c r="B22" s="39"/>
      <c r="C22" s="35"/>
      <c r="D22" s="35"/>
      <c r="E22" s="35"/>
      <c r="F22" s="35"/>
      <c r="G22" s="35"/>
      <c r="H22" s="38"/>
      <c r="I22" s="38"/>
      <c r="J22" s="38"/>
      <c r="K22" s="38"/>
      <c r="L22" s="42"/>
      <c r="M22" s="36"/>
      <c r="N22" s="36"/>
      <c r="O22" s="36"/>
      <c r="P22" s="38"/>
      <c r="Q22" s="36"/>
      <c r="R22" s="36"/>
      <c r="S22" s="38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45"/>
      <c r="AH22" s="36"/>
    </row>
    <row r="23" spans="1:34" s="58" customFormat="1" x14ac:dyDescent="0.15">
      <c r="A23" s="36"/>
      <c r="B23" s="39"/>
      <c r="C23" s="35"/>
      <c r="D23" s="35"/>
      <c r="E23" s="35"/>
      <c r="F23" s="35"/>
      <c r="G23" s="35"/>
      <c r="H23" s="38"/>
      <c r="I23" s="38"/>
      <c r="J23" s="38"/>
      <c r="K23" s="38"/>
      <c r="L23" s="42"/>
      <c r="M23" s="36"/>
      <c r="N23" s="42"/>
      <c r="O23" s="36"/>
      <c r="P23" s="38"/>
      <c r="Q23" s="42"/>
      <c r="R23" s="36"/>
      <c r="S23" s="38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45"/>
      <c r="AH23" s="36"/>
    </row>
    <row r="24" spans="1:34" s="58" customFormat="1" x14ac:dyDescent="0.15">
      <c r="A24" s="36"/>
      <c r="B24" s="404" t="s">
        <v>94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5"/>
      <c r="AA24" s="405"/>
      <c r="AB24" s="405"/>
      <c r="AC24" s="405"/>
      <c r="AD24" s="405"/>
      <c r="AE24" s="405"/>
      <c r="AF24" s="405"/>
      <c r="AG24" s="406"/>
      <c r="AH24" s="36"/>
    </row>
    <row r="25" spans="1:34" s="58" customFormat="1" x14ac:dyDescent="0.15">
      <c r="A25" s="36"/>
      <c r="B25" s="40"/>
      <c r="C25" s="41"/>
      <c r="D25" s="35"/>
      <c r="E25" s="35"/>
      <c r="F25" s="35"/>
      <c r="G25" s="35"/>
      <c r="H25" s="48"/>
      <c r="I25" s="35"/>
      <c r="J25" s="35"/>
      <c r="K25" s="35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45"/>
      <c r="AH25" s="36"/>
    </row>
    <row r="26" spans="1:34" s="58" customFormat="1" x14ac:dyDescent="0.15">
      <c r="A26" s="36"/>
      <c r="B26" s="39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45"/>
      <c r="AH26" s="36"/>
    </row>
    <row r="27" spans="1:34" s="58" customFormat="1" x14ac:dyDescent="0.15">
      <c r="A27" s="36"/>
      <c r="B27" s="404" t="s">
        <v>16</v>
      </c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6"/>
      <c r="AH27" s="36"/>
    </row>
    <row r="28" spans="1:34" s="58" customFormat="1" x14ac:dyDescent="0.15">
      <c r="A28" s="36"/>
      <c r="B28" s="39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36"/>
      <c r="N28" s="36"/>
      <c r="O28" s="36"/>
      <c r="P28" s="36"/>
      <c r="Q28" s="36"/>
      <c r="R28" s="4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45"/>
      <c r="AH28" s="36"/>
    </row>
    <row r="29" spans="1:34" s="58" customFormat="1" x14ac:dyDescent="0.15">
      <c r="A29" s="36"/>
      <c r="B29" s="39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36"/>
      <c r="N29" s="36"/>
      <c r="O29" s="36"/>
      <c r="P29" s="36"/>
      <c r="Q29" s="36"/>
      <c r="R29" s="4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45"/>
      <c r="AH29" s="36"/>
    </row>
    <row r="30" spans="1:34" s="58" customFormat="1" x14ac:dyDescent="0.15">
      <c r="A30" s="36"/>
      <c r="B30" s="39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45"/>
      <c r="AH30" s="36"/>
    </row>
    <row r="31" spans="1:34" s="58" customFormat="1" ht="14.25" x14ac:dyDescent="0.15">
      <c r="A31" s="36"/>
      <c r="B31" s="39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6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45"/>
      <c r="AH31" s="36"/>
    </row>
    <row r="32" spans="1:34" s="58" customFormat="1" x14ac:dyDescent="0.15">
      <c r="A32" s="36"/>
      <c r="B32" s="67" t="s">
        <v>276</v>
      </c>
      <c r="C32" s="37"/>
      <c r="D32" s="37"/>
      <c r="E32" s="37"/>
      <c r="F32" s="37"/>
      <c r="G32" s="37"/>
      <c r="H32" s="37"/>
      <c r="I32" s="37"/>
      <c r="J32" s="37"/>
      <c r="K32" s="37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68"/>
      <c r="AH32" s="36"/>
    </row>
    <row r="33" spans="1:34" s="58" customFormat="1" x14ac:dyDescent="0.15">
      <c r="A33" s="36"/>
      <c r="B33" s="407" t="s">
        <v>95</v>
      </c>
      <c r="C33" s="408"/>
      <c r="D33" s="408"/>
      <c r="E33" s="408"/>
      <c r="F33" s="408"/>
      <c r="G33" s="408"/>
      <c r="H33" s="408"/>
      <c r="I33" s="409"/>
      <c r="J33" s="413" t="s">
        <v>96</v>
      </c>
      <c r="K33" s="413"/>
      <c r="L33" s="413"/>
      <c r="M33" s="413"/>
      <c r="N33" s="413"/>
      <c r="O33" s="413"/>
      <c r="P33" s="413"/>
      <c r="Q33" s="414"/>
      <c r="R33" s="408" t="s">
        <v>95</v>
      </c>
      <c r="S33" s="408"/>
      <c r="T33" s="408"/>
      <c r="U33" s="408"/>
      <c r="V33" s="408"/>
      <c r="W33" s="408"/>
      <c r="X33" s="408"/>
      <c r="Y33" s="409"/>
      <c r="Z33" s="417" t="s">
        <v>96</v>
      </c>
      <c r="AA33" s="413"/>
      <c r="AB33" s="413"/>
      <c r="AC33" s="413"/>
      <c r="AD33" s="413"/>
      <c r="AE33" s="413"/>
      <c r="AF33" s="413"/>
      <c r="AG33" s="414"/>
      <c r="AH33" s="36"/>
    </row>
    <row r="34" spans="1:34" s="58" customFormat="1" x14ac:dyDescent="0.15">
      <c r="A34" s="36"/>
      <c r="B34" s="410"/>
      <c r="C34" s="411"/>
      <c r="D34" s="411"/>
      <c r="E34" s="411"/>
      <c r="F34" s="411"/>
      <c r="G34" s="411"/>
      <c r="H34" s="411"/>
      <c r="I34" s="412"/>
      <c r="J34" s="415"/>
      <c r="K34" s="415"/>
      <c r="L34" s="415"/>
      <c r="M34" s="415"/>
      <c r="N34" s="415"/>
      <c r="O34" s="415"/>
      <c r="P34" s="415"/>
      <c r="Q34" s="416"/>
      <c r="R34" s="411"/>
      <c r="S34" s="411"/>
      <c r="T34" s="411"/>
      <c r="U34" s="411"/>
      <c r="V34" s="411"/>
      <c r="W34" s="411"/>
      <c r="X34" s="411"/>
      <c r="Y34" s="412"/>
      <c r="Z34" s="418"/>
      <c r="AA34" s="415"/>
      <c r="AB34" s="415"/>
      <c r="AC34" s="415"/>
      <c r="AD34" s="415"/>
      <c r="AE34" s="415"/>
      <c r="AF34" s="415"/>
      <c r="AG34" s="416"/>
      <c r="AH34" s="36"/>
    </row>
    <row r="35" spans="1:34" s="58" customFormat="1" x14ac:dyDescent="0.15">
      <c r="A35" s="42"/>
      <c r="B35" s="392" t="str">
        <f ca="1">IF(ISERROR(データ!$Z2),"科",データ!$Z2&amp;"科")</f>
        <v>科</v>
      </c>
      <c r="C35" s="393"/>
      <c r="D35" s="393"/>
      <c r="E35" s="393"/>
      <c r="F35" s="393"/>
      <c r="G35" s="393"/>
      <c r="H35" s="393"/>
      <c r="I35" s="394"/>
      <c r="J35" s="380" t="str">
        <f ca="1">IF(ISERROR(データ!$Y2),"",データ!$Y2)</f>
        <v/>
      </c>
      <c r="K35" s="381"/>
      <c r="L35" s="381"/>
      <c r="M35" s="381"/>
      <c r="N35" s="381"/>
      <c r="O35" s="381"/>
      <c r="P35" s="381"/>
      <c r="Q35" s="382"/>
      <c r="R35" s="392" t="str">
        <f ca="1">IF(ISERROR(データ!$Z3),"科",データ!$Z3&amp;"科")</f>
        <v>科</v>
      </c>
      <c r="S35" s="393"/>
      <c r="T35" s="393"/>
      <c r="U35" s="393"/>
      <c r="V35" s="393"/>
      <c r="W35" s="393"/>
      <c r="X35" s="393"/>
      <c r="Y35" s="394"/>
      <c r="Z35" s="380" t="str">
        <f ca="1">IF(ISERROR(データ!$Y3),"",データ!$Y3)</f>
        <v/>
      </c>
      <c r="AA35" s="381"/>
      <c r="AB35" s="381"/>
      <c r="AC35" s="381"/>
      <c r="AD35" s="381"/>
      <c r="AE35" s="381"/>
      <c r="AF35" s="381"/>
      <c r="AG35" s="382"/>
      <c r="AH35" s="36"/>
    </row>
    <row r="36" spans="1:34" s="58" customFormat="1" x14ac:dyDescent="0.15">
      <c r="A36" s="42"/>
      <c r="B36" s="395"/>
      <c r="C36" s="396"/>
      <c r="D36" s="396"/>
      <c r="E36" s="396"/>
      <c r="F36" s="396"/>
      <c r="G36" s="396"/>
      <c r="H36" s="396"/>
      <c r="I36" s="397"/>
      <c r="J36" s="383"/>
      <c r="K36" s="384"/>
      <c r="L36" s="384"/>
      <c r="M36" s="384"/>
      <c r="N36" s="384"/>
      <c r="O36" s="384"/>
      <c r="P36" s="384"/>
      <c r="Q36" s="385"/>
      <c r="R36" s="395"/>
      <c r="S36" s="396"/>
      <c r="T36" s="396"/>
      <c r="U36" s="396"/>
      <c r="V36" s="396"/>
      <c r="W36" s="396"/>
      <c r="X36" s="396"/>
      <c r="Y36" s="397"/>
      <c r="Z36" s="383"/>
      <c r="AA36" s="384"/>
      <c r="AB36" s="384"/>
      <c r="AC36" s="384"/>
      <c r="AD36" s="384"/>
      <c r="AE36" s="384"/>
      <c r="AF36" s="384"/>
      <c r="AG36" s="385"/>
      <c r="AH36" s="36"/>
    </row>
    <row r="37" spans="1:34" s="58" customFormat="1" x14ac:dyDescent="0.15">
      <c r="A37" s="35"/>
      <c r="B37" s="401"/>
      <c r="C37" s="402"/>
      <c r="D37" s="402"/>
      <c r="E37" s="402"/>
      <c r="F37" s="402"/>
      <c r="G37" s="402"/>
      <c r="H37" s="402"/>
      <c r="I37" s="403"/>
      <c r="J37" s="389"/>
      <c r="K37" s="390"/>
      <c r="L37" s="390"/>
      <c r="M37" s="390"/>
      <c r="N37" s="390"/>
      <c r="O37" s="390"/>
      <c r="P37" s="390"/>
      <c r="Q37" s="391"/>
      <c r="R37" s="401"/>
      <c r="S37" s="402"/>
      <c r="T37" s="402"/>
      <c r="U37" s="402"/>
      <c r="V37" s="402"/>
      <c r="W37" s="402"/>
      <c r="X37" s="402"/>
      <c r="Y37" s="403"/>
      <c r="Z37" s="389"/>
      <c r="AA37" s="390"/>
      <c r="AB37" s="390"/>
      <c r="AC37" s="390"/>
      <c r="AD37" s="390"/>
      <c r="AE37" s="390"/>
      <c r="AF37" s="390"/>
      <c r="AG37" s="391"/>
      <c r="AH37" s="36"/>
    </row>
    <row r="38" spans="1:34" s="58" customFormat="1" x14ac:dyDescent="0.15">
      <c r="A38" s="35"/>
      <c r="B38" s="419" t="str">
        <f ca="1">IF(ISERROR(データ!$Z4),"科",データ!$Z4&amp;"科")</f>
        <v>科</v>
      </c>
      <c r="C38" s="420"/>
      <c r="D38" s="420"/>
      <c r="E38" s="420"/>
      <c r="F38" s="420"/>
      <c r="G38" s="420"/>
      <c r="H38" s="420"/>
      <c r="I38" s="421"/>
      <c r="J38" s="380" t="str">
        <f ca="1">IF(ISERROR(データ!$Y4),"",データ!$Y4)</f>
        <v/>
      </c>
      <c r="K38" s="381"/>
      <c r="L38" s="381"/>
      <c r="M38" s="381"/>
      <c r="N38" s="381"/>
      <c r="O38" s="381"/>
      <c r="P38" s="381"/>
      <c r="Q38" s="382"/>
      <c r="R38" s="392" t="str">
        <f ca="1">IF(ISERROR(データ!$Z5),"科",データ!$Z5&amp;"科")</f>
        <v>科</v>
      </c>
      <c r="S38" s="393"/>
      <c r="T38" s="393"/>
      <c r="U38" s="393"/>
      <c r="V38" s="393"/>
      <c r="W38" s="393"/>
      <c r="X38" s="393"/>
      <c r="Y38" s="394"/>
      <c r="Z38" s="380" t="str">
        <f ca="1">IF(ISERROR(データ!$Y5),"",データ!$Y5)</f>
        <v/>
      </c>
      <c r="AA38" s="381"/>
      <c r="AB38" s="381"/>
      <c r="AC38" s="381"/>
      <c r="AD38" s="381"/>
      <c r="AE38" s="381"/>
      <c r="AF38" s="381"/>
      <c r="AG38" s="382"/>
      <c r="AH38" s="36"/>
    </row>
    <row r="39" spans="1:34" s="58" customFormat="1" x14ac:dyDescent="0.15">
      <c r="A39" s="35"/>
      <c r="B39" s="422"/>
      <c r="C39" s="423"/>
      <c r="D39" s="423"/>
      <c r="E39" s="423"/>
      <c r="F39" s="423"/>
      <c r="G39" s="423"/>
      <c r="H39" s="423"/>
      <c r="I39" s="424"/>
      <c r="J39" s="383"/>
      <c r="K39" s="384"/>
      <c r="L39" s="384"/>
      <c r="M39" s="384"/>
      <c r="N39" s="384"/>
      <c r="O39" s="384"/>
      <c r="P39" s="384"/>
      <c r="Q39" s="385"/>
      <c r="R39" s="395"/>
      <c r="S39" s="396"/>
      <c r="T39" s="396"/>
      <c r="U39" s="396"/>
      <c r="V39" s="396"/>
      <c r="W39" s="396"/>
      <c r="X39" s="396"/>
      <c r="Y39" s="397"/>
      <c r="Z39" s="383"/>
      <c r="AA39" s="384"/>
      <c r="AB39" s="384"/>
      <c r="AC39" s="384"/>
      <c r="AD39" s="384"/>
      <c r="AE39" s="384"/>
      <c r="AF39" s="384"/>
      <c r="AG39" s="385"/>
      <c r="AH39" s="36"/>
    </row>
    <row r="40" spans="1:34" s="58" customFormat="1" x14ac:dyDescent="0.15">
      <c r="A40" s="35"/>
      <c r="B40" s="425"/>
      <c r="C40" s="426"/>
      <c r="D40" s="426"/>
      <c r="E40" s="426"/>
      <c r="F40" s="426"/>
      <c r="G40" s="426"/>
      <c r="H40" s="426"/>
      <c r="I40" s="427"/>
      <c r="J40" s="389"/>
      <c r="K40" s="390"/>
      <c r="L40" s="390"/>
      <c r="M40" s="390"/>
      <c r="N40" s="390"/>
      <c r="O40" s="390"/>
      <c r="P40" s="390"/>
      <c r="Q40" s="391"/>
      <c r="R40" s="401"/>
      <c r="S40" s="402"/>
      <c r="T40" s="402"/>
      <c r="U40" s="402"/>
      <c r="V40" s="402"/>
      <c r="W40" s="402"/>
      <c r="X40" s="402"/>
      <c r="Y40" s="403"/>
      <c r="Z40" s="389"/>
      <c r="AA40" s="390"/>
      <c r="AB40" s="390"/>
      <c r="AC40" s="390"/>
      <c r="AD40" s="390"/>
      <c r="AE40" s="390"/>
      <c r="AF40" s="390"/>
      <c r="AG40" s="391"/>
      <c r="AH40" s="36"/>
    </row>
    <row r="41" spans="1:34" s="58" customFormat="1" x14ac:dyDescent="0.15">
      <c r="A41" s="36"/>
      <c r="B41" s="392" t="str">
        <f ca="1">IF(ISERROR(データ!$Z6),"科",データ!$Z6&amp;"科")</f>
        <v>科</v>
      </c>
      <c r="C41" s="393"/>
      <c r="D41" s="393"/>
      <c r="E41" s="393"/>
      <c r="F41" s="393"/>
      <c r="G41" s="393"/>
      <c r="H41" s="393"/>
      <c r="I41" s="394"/>
      <c r="J41" s="380" t="str">
        <f ca="1">IF(ISERROR(データ!$Y6),"",データ!$Y6)</f>
        <v/>
      </c>
      <c r="K41" s="381"/>
      <c r="L41" s="381"/>
      <c r="M41" s="381"/>
      <c r="N41" s="381"/>
      <c r="O41" s="381"/>
      <c r="P41" s="381"/>
      <c r="Q41" s="382"/>
      <c r="R41" s="392" t="str">
        <f ca="1">IF(ISERROR(データ!$Z7),"科",データ!$Z7&amp;"科")</f>
        <v>科</v>
      </c>
      <c r="S41" s="393"/>
      <c r="T41" s="393"/>
      <c r="U41" s="393"/>
      <c r="V41" s="393"/>
      <c r="W41" s="393"/>
      <c r="X41" s="393"/>
      <c r="Y41" s="394"/>
      <c r="Z41" s="380" t="str">
        <f ca="1">IF(ISERROR(データ!$Y7),"",データ!$Y7)</f>
        <v/>
      </c>
      <c r="AA41" s="381"/>
      <c r="AB41" s="381"/>
      <c r="AC41" s="381"/>
      <c r="AD41" s="381"/>
      <c r="AE41" s="381"/>
      <c r="AF41" s="381"/>
      <c r="AG41" s="382"/>
      <c r="AH41" s="36"/>
    </row>
    <row r="42" spans="1:34" s="58" customFormat="1" x14ac:dyDescent="0.15">
      <c r="A42" s="36"/>
      <c r="B42" s="395"/>
      <c r="C42" s="396"/>
      <c r="D42" s="396"/>
      <c r="E42" s="396"/>
      <c r="F42" s="396"/>
      <c r="G42" s="396"/>
      <c r="H42" s="396"/>
      <c r="I42" s="397"/>
      <c r="J42" s="383"/>
      <c r="K42" s="384"/>
      <c r="L42" s="384"/>
      <c r="M42" s="384"/>
      <c r="N42" s="384"/>
      <c r="O42" s="384"/>
      <c r="P42" s="384"/>
      <c r="Q42" s="385"/>
      <c r="R42" s="395"/>
      <c r="S42" s="396"/>
      <c r="T42" s="396"/>
      <c r="U42" s="396"/>
      <c r="V42" s="396"/>
      <c r="W42" s="396"/>
      <c r="X42" s="396"/>
      <c r="Y42" s="397"/>
      <c r="Z42" s="383"/>
      <c r="AA42" s="384"/>
      <c r="AB42" s="384"/>
      <c r="AC42" s="384"/>
      <c r="AD42" s="384"/>
      <c r="AE42" s="384"/>
      <c r="AF42" s="384"/>
      <c r="AG42" s="385"/>
      <c r="AH42" s="36"/>
    </row>
    <row r="43" spans="1:34" s="58" customFormat="1" x14ac:dyDescent="0.15">
      <c r="A43" s="36"/>
      <c r="B43" s="401"/>
      <c r="C43" s="402"/>
      <c r="D43" s="402"/>
      <c r="E43" s="402"/>
      <c r="F43" s="402"/>
      <c r="G43" s="402"/>
      <c r="H43" s="402"/>
      <c r="I43" s="403"/>
      <c r="J43" s="389"/>
      <c r="K43" s="390"/>
      <c r="L43" s="390"/>
      <c r="M43" s="390"/>
      <c r="N43" s="390"/>
      <c r="O43" s="390"/>
      <c r="P43" s="390"/>
      <c r="Q43" s="391"/>
      <c r="R43" s="401"/>
      <c r="S43" s="402"/>
      <c r="T43" s="402"/>
      <c r="U43" s="402"/>
      <c r="V43" s="402"/>
      <c r="W43" s="402"/>
      <c r="X43" s="402"/>
      <c r="Y43" s="403"/>
      <c r="Z43" s="389"/>
      <c r="AA43" s="390"/>
      <c r="AB43" s="390"/>
      <c r="AC43" s="390"/>
      <c r="AD43" s="390"/>
      <c r="AE43" s="390"/>
      <c r="AF43" s="390"/>
      <c r="AG43" s="391"/>
      <c r="AH43" s="36"/>
    </row>
    <row r="44" spans="1:34" s="58" customFormat="1" x14ac:dyDescent="0.15">
      <c r="A44" s="69"/>
      <c r="B44" s="392" t="str">
        <f ca="1">IF(ISERROR(データ!$Z8),"科",データ!$Z8&amp;"科")</f>
        <v>科</v>
      </c>
      <c r="C44" s="393"/>
      <c r="D44" s="393"/>
      <c r="E44" s="393"/>
      <c r="F44" s="393"/>
      <c r="G44" s="393"/>
      <c r="H44" s="393"/>
      <c r="I44" s="394"/>
      <c r="J44" s="380" t="str">
        <f ca="1">IF(ISERROR(データ!$Y8),"",データ!$Y8)</f>
        <v/>
      </c>
      <c r="K44" s="381"/>
      <c r="L44" s="381"/>
      <c r="M44" s="381"/>
      <c r="N44" s="381"/>
      <c r="O44" s="381"/>
      <c r="P44" s="381"/>
      <c r="Q44" s="382"/>
      <c r="R44" s="392" t="str">
        <f ca="1">IF(ISERROR(データ!$Z9),"科",データ!$Z9&amp;"科")</f>
        <v>科</v>
      </c>
      <c r="S44" s="393"/>
      <c r="T44" s="393"/>
      <c r="U44" s="393"/>
      <c r="V44" s="393"/>
      <c r="W44" s="393"/>
      <c r="X44" s="393"/>
      <c r="Y44" s="394"/>
      <c r="Z44" s="380" t="str">
        <f ca="1">IF(ISERROR(データ!$Y9),"",データ!$Y9)</f>
        <v/>
      </c>
      <c r="AA44" s="381"/>
      <c r="AB44" s="381"/>
      <c r="AC44" s="381"/>
      <c r="AD44" s="381"/>
      <c r="AE44" s="381"/>
      <c r="AF44" s="381"/>
      <c r="AG44" s="382"/>
      <c r="AH44" s="36"/>
    </row>
    <row r="45" spans="1:34" s="58" customFormat="1" x14ac:dyDescent="0.15">
      <c r="A45" s="69"/>
      <c r="B45" s="395"/>
      <c r="C45" s="396"/>
      <c r="D45" s="396"/>
      <c r="E45" s="396"/>
      <c r="F45" s="396"/>
      <c r="G45" s="396"/>
      <c r="H45" s="396"/>
      <c r="I45" s="397"/>
      <c r="J45" s="383"/>
      <c r="K45" s="384"/>
      <c r="L45" s="384"/>
      <c r="M45" s="384"/>
      <c r="N45" s="384"/>
      <c r="O45" s="384"/>
      <c r="P45" s="384"/>
      <c r="Q45" s="385"/>
      <c r="R45" s="395"/>
      <c r="S45" s="396"/>
      <c r="T45" s="396"/>
      <c r="U45" s="396"/>
      <c r="V45" s="396"/>
      <c r="W45" s="396"/>
      <c r="X45" s="396"/>
      <c r="Y45" s="397"/>
      <c r="Z45" s="383"/>
      <c r="AA45" s="384"/>
      <c r="AB45" s="384"/>
      <c r="AC45" s="384"/>
      <c r="AD45" s="384"/>
      <c r="AE45" s="384"/>
      <c r="AF45" s="384"/>
      <c r="AG45" s="385"/>
      <c r="AH45" s="36"/>
    </row>
    <row r="46" spans="1:34" s="58" customFormat="1" x14ac:dyDescent="0.15">
      <c r="A46" s="36"/>
      <c r="B46" s="401"/>
      <c r="C46" s="402"/>
      <c r="D46" s="402"/>
      <c r="E46" s="402"/>
      <c r="F46" s="402"/>
      <c r="G46" s="402"/>
      <c r="H46" s="402"/>
      <c r="I46" s="403"/>
      <c r="J46" s="389"/>
      <c r="K46" s="390"/>
      <c r="L46" s="390"/>
      <c r="M46" s="390"/>
      <c r="N46" s="390"/>
      <c r="O46" s="390"/>
      <c r="P46" s="390"/>
      <c r="Q46" s="391"/>
      <c r="R46" s="401"/>
      <c r="S46" s="402"/>
      <c r="T46" s="402"/>
      <c r="U46" s="402"/>
      <c r="V46" s="402"/>
      <c r="W46" s="402"/>
      <c r="X46" s="402"/>
      <c r="Y46" s="403"/>
      <c r="Z46" s="389"/>
      <c r="AA46" s="390"/>
      <c r="AB46" s="390"/>
      <c r="AC46" s="390"/>
      <c r="AD46" s="390"/>
      <c r="AE46" s="390"/>
      <c r="AF46" s="390"/>
      <c r="AG46" s="391"/>
      <c r="AH46" s="36"/>
    </row>
    <row r="47" spans="1:34" s="58" customFormat="1" x14ac:dyDescent="0.15">
      <c r="A47" s="36"/>
      <c r="B47" s="392" t="str">
        <f ca="1">IF(ISERROR(データ!$Z10),"科",データ!$Z10&amp;"科")</f>
        <v>科</v>
      </c>
      <c r="C47" s="393"/>
      <c r="D47" s="393"/>
      <c r="E47" s="393"/>
      <c r="F47" s="393"/>
      <c r="G47" s="393"/>
      <c r="H47" s="393"/>
      <c r="I47" s="394"/>
      <c r="J47" s="380" t="str">
        <f ca="1">IF(ISERROR(データ!$Y10),"",データ!$Y10)</f>
        <v/>
      </c>
      <c r="K47" s="381"/>
      <c r="L47" s="381"/>
      <c r="M47" s="381"/>
      <c r="N47" s="381"/>
      <c r="O47" s="381"/>
      <c r="P47" s="381"/>
      <c r="Q47" s="382"/>
      <c r="R47" s="392" t="str">
        <f ca="1">IF(ISERROR(データ!$Z11),"科",データ!$Z11&amp;"科")</f>
        <v>科</v>
      </c>
      <c r="S47" s="393"/>
      <c r="T47" s="393"/>
      <c r="U47" s="393"/>
      <c r="V47" s="393"/>
      <c r="W47" s="393"/>
      <c r="X47" s="393"/>
      <c r="Y47" s="394"/>
      <c r="Z47" s="380" t="str">
        <f ca="1">IF(ISERROR(データ!$Y11),"",データ!$Y11)</f>
        <v/>
      </c>
      <c r="AA47" s="381"/>
      <c r="AB47" s="381"/>
      <c r="AC47" s="381"/>
      <c r="AD47" s="381"/>
      <c r="AE47" s="381"/>
      <c r="AF47" s="381"/>
      <c r="AG47" s="382"/>
      <c r="AH47" s="36"/>
    </row>
    <row r="48" spans="1:34" s="58" customFormat="1" x14ac:dyDescent="0.15">
      <c r="A48" s="35"/>
      <c r="B48" s="395"/>
      <c r="C48" s="396"/>
      <c r="D48" s="396"/>
      <c r="E48" s="396"/>
      <c r="F48" s="396"/>
      <c r="G48" s="396"/>
      <c r="H48" s="396"/>
      <c r="I48" s="397"/>
      <c r="J48" s="383"/>
      <c r="K48" s="384"/>
      <c r="L48" s="384"/>
      <c r="M48" s="384"/>
      <c r="N48" s="384"/>
      <c r="O48" s="384"/>
      <c r="P48" s="384"/>
      <c r="Q48" s="385"/>
      <c r="R48" s="395"/>
      <c r="S48" s="396"/>
      <c r="T48" s="396"/>
      <c r="U48" s="396"/>
      <c r="V48" s="396"/>
      <c r="W48" s="396"/>
      <c r="X48" s="396"/>
      <c r="Y48" s="397"/>
      <c r="Z48" s="383"/>
      <c r="AA48" s="384"/>
      <c r="AB48" s="384"/>
      <c r="AC48" s="384"/>
      <c r="AD48" s="384"/>
      <c r="AE48" s="384"/>
      <c r="AF48" s="384"/>
      <c r="AG48" s="385"/>
      <c r="AH48" s="36"/>
    </row>
    <row r="49" spans="1:34" s="58" customFormat="1" x14ac:dyDescent="0.15">
      <c r="A49" s="42"/>
      <c r="B49" s="401"/>
      <c r="C49" s="402"/>
      <c r="D49" s="402"/>
      <c r="E49" s="402"/>
      <c r="F49" s="402"/>
      <c r="G49" s="402"/>
      <c r="H49" s="402"/>
      <c r="I49" s="403"/>
      <c r="J49" s="389"/>
      <c r="K49" s="390"/>
      <c r="L49" s="390"/>
      <c r="M49" s="390"/>
      <c r="N49" s="390"/>
      <c r="O49" s="390"/>
      <c r="P49" s="390"/>
      <c r="Q49" s="391"/>
      <c r="R49" s="401"/>
      <c r="S49" s="402"/>
      <c r="T49" s="402"/>
      <c r="U49" s="402"/>
      <c r="V49" s="402"/>
      <c r="W49" s="402"/>
      <c r="X49" s="402"/>
      <c r="Y49" s="403"/>
      <c r="Z49" s="389"/>
      <c r="AA49" s="390"/>
      <c r="AB49" s="390"/>
      <c r="AC49" s="390"/>
      <c r="AD49" s="390"/>
      <c r="AE49" s="390"/>
      <c r="AF49" s="390"/>
      <c r="AG49" s="391"/>
      <c r="AH49" s="36"/>
    </row>
    <row r="50" spans="1:34" s="58" customFormat="1" x14ac:dyDescent="0.15">
      <c r="A50" s="42"/>
      <c r="B50" s="392" t="str">
        <f ca="1">IF(ISERROR(データ!$Z12),"科",データ!$Z12&amp;"科")</f>
        <v>科</v>
      </c>
      <c r="C50" s="393"/>
      <c r="D50" s="393"/>
      <c r="E50" s="393"/>
      <c r="F50" s="393"/>
      <c r="G50" s="393"/>
      <c r="H50" s="393"/>
      <c r="I50" s="394"/>
      <c r="J50" s="380" t="str">
        <f ca="1">IF(ISERROR(データ!$Y12),"",データ!$Y12)</f>
        <v/>
      </c>
      <c r="K50" s="381"/>
      <c r="L50" s="381"/>
      <c r="M50" s="381"/>
      <c r="N50" s="381"/>
      <c r="O50" s="381"/>
      <c r="P50" s="381"/>
      <c r="Q50" s="382"/>
      <c r="R50" s="392" t="str">
        <f ca="1">IF(ISERROR(データ!$Z13),"科",データ!$Z13&amp;"科")</f>
        <v>科</v>
      </c>
      <c r="S50" s="393"/>
      <c r="T50" s="393"/>
      <c r="U50" s="393"/>
      <c r="V50" s="393"/>
      <c r="W50" s="393"/>
      <c r="X50" s="393"/>
      <c r="Y50" s="394"/>
      <c r="Z50" s="380" t="str">
        <f ca="1">IF(ISERROR(データ!$Y13),"",データ!$Y13)</f>
        <v/>
      </c>
      <c r="AA50" s="381"/>
      <c r="AB50" s="381"/>
      <c r="AC50" s="381"/>
      <c r="AD50" s="381"/>
      <c r="AE50" s="381"/>
      <c r="AF50" s="381"/>
      <c r="AG50" s="382"/>
      <c r="AH50" s="36"/>
    </row>
    <row r="51" spans="1:34" s="58" customFormat="1" x14ac:dyDescent="0.15">
      <c r="A51" s="36"/>
      <c r="B51" s="395"/>
      <c r="C51" s="396"/>
      <c r="D51" s="396"/>
      <c r="E51" s="396"/>
      <c r="F51" s="396"/>
      <c r="G51" s="396"/>
      <c r="H51" s="396"/>
      <c r="I51" s="397"/>
      <c r="J51" s="383"/>
      <c r="K51" s="384"/>
      <c r="L51" s="384"/>
      <c r="M51" s="384"/>
      <c r="N51" s="384"/>
      <c r="O51" s="384"/>
      <c r="P51" s="384"/>
      <c r="Q51" s="385"/>
      <c r="R51" s="395"/>
      <c r="S51" s="396"/>
      <c r="T51" s="396"/>
      <c r="U51" s="396"/>
      <c r="V51" s="396"/>
      <c r="W51" s="396"/>
      <c r="X51" s="396"/>
      <c r="Y51" s="397"/>
      <c r="Z51" s="383"/>
      <c r="AA51" s="384"/>
      <c r="AB51" s="384"/>
      <c r="AC51" s="384"/>
      <c r="AD51" s="384"/>
      <c r="AE51" s="384"/>
      <c r="AF51" s="384"/>
      <c r="AG51" s="385"/>
      <c r="AH51" s="36"/>
    </row>
    <row r="52" spans="1:34" s="58" customFormat="1" x14ac:dyDescent="0.15">
      <c r="A52" s="36"/>
      <c r="B52" s="398"/>
      <c r="C52" s="399"/>
      <c r="D52" s="399"/>
      <c r="E52" s="399"/>
      <c r="F52" s="399"/>
      <c r="G52" s="399"/>
      <c r="H52" s="399"/>
      <c r="I52" s="400"/>
      <c r="J52" s="386"/>
      <c r="K52" s="387"/>
      <c r="L52" s="387"/>
      <c r="M52" s="387"/>
      <c r="N52" s="387"/>
      <c r="O52" s="387"/>
      <c r="P52" s="387"/>
      <c r="Q52" s="388"/>
      <c r="R52" s="398"/>
      <c r="S52" s="399"/>
      <c r="T52" s="399"/>
      <c r="U52" s="399"/>
      <c r="V52" s="399"/>
      <c r="W52" s="399"/>
      <c r="X52" s="399"/>
      <c r="Y52" s="400"/>
      <c r="Z52" s="386"/>
      <c r="AA52" s="387"/>
      <c r="AB52" s="387"/>
      <c r="AC52" s="387"/>
      <c r="AD52" s="387"/>
      <c r="AE52" s="387"/>
      <c r="AF52" s="387"/>
      <c r="AG52" s="388"/>
      <c r="AH52" s="36"/>
    </row>
    <row r="53" spans="1:34" s="58" customFormat="1" x14ac:dyDescent="0.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</sheetData>
  <sheetProtection sheet="1" selectLockedCells="1"/>
  <mergeCells count="36">
    <mergeCell ref="B50:I52"/>
    <mergeCell ref="J35:Q37"/>
    <mergeCell ref="B47:I49"/>
    <mergeCell ref="X5:AG5"/>
    <mergeCell ref="R19:AC19"/>
    <mergeCell ref="B27:AG27"/>
    <mergeCell ref="R47:Y49"/>
    <mergeCell ref="R38:Y40"/>
    <mergeCell ref="Z35:AG37"/>
    <mergeCell ref="Z38:AG40"/>
    <mergeCell ref="Z41:AG43"/>
    <mergeCell ref="H12:AC12"/>
    <mergeCell ref="D13:AE13"/>
    <mergeCell ref="B44:I46"/>
    <mergeCell ref="R17:AG17"/>
    <mergeCell ref="AE18:AF19"/>
    <mergeCell ref="B24:AG24"/>
    <mergeCell ref="J38:Q40"/>
    <mergeCell ref="R41:Y43"/>
    <mergeCell ref="B41:I43"/>
    <mergeCell ref="J41:Q43"/>
    <mergeCell ref="B33:I34"/>
    <mergeCell ref="J33:Q34"/>
    <mergeCell ref="R33:Y34"/>
    <mergeCell ref="Z33:AG34"/>
    <mergeCell ref="B38:I40"/>
    <mergeCell ref="B35:I37"/>
    <mergeCell ref="R35:Y37"/>
    <mergeCell ref="J50:Q52"/>
    <mergeCell ref="J47:Q49"/>
    <mergeCell ref="Z50:AG52"/>
    <mergeCell ref="R50:Y52"/>
    <mergeCell ref="R44:Y46"/>
    <mergeCell ref="Z44:AG46"/>
    <mergeCell ref="Z47:AG49"/>
    <mergeCell ref="J44:Q46"/>
  </mergeCells>
  <phoneticPr fontId="24"/>
  <pageMargins left="0.9055118110236221" right="0.51181102362204722" top="0.74803149606299213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5321-B891-46FF-9BFE-14287BB76875}">
  <sheetPr>
    <tabColor rgb="FFFFFF00"/>
    <pageSetUpPr fitToPage="1"/>
  </sheetPr>
  <dimension ref="A1:AH53"/>
  <sheetViews>
    <sheetView topLeftCell="A22" workbookViewId="0">
      <selection activeCell="AJ35" sqref="AJ35"/>
    </sheetView>
  </sheetViews>
  <sheetFormatPr defaultColWidth="8.875" defaultRowHeight="13.5" x14ac:dyDescent="0.15"/>
  <cols>
    <col min="1" max="34" width="2.625" style="34" customWidth="1"/>
    <col min="35" max="16384" width="8.875" style="34"/>
  </cols>
  <sheetData>
    <row r="1" spans="1:34" s="58" customFormat="1" x14ac:dyDescent="0.15">
      <c r="A1" s="36"/>
      <c r="B1" s="41"/>
      <c r="C1" s="35"/>
      <c r="D1" s="35"/>
      <c r="E1" s="35"/>
      <c r="F1" s="35"/>
      <c r="G1" s="35"/>
      <c r="H1" s="83"/>
      <c r="I1" s="83"/>
      <c r="J1" s="83"/>
      <c r="K1" s="83"/>
      <c r="L1" s="42"/>
      <c r="M1" s="36"/>
      <c r="N1" s="42"/>
      <c r="O1" s="36"/>
      <c r="P1" s="83"/>
      <c r="Q1" s="42"/>
      <c r="R1" s="36"/>
      <c r="S1" s="83"/>
      <c r="T1" s="42"/>
      <c r="U1" s="42"/>
      <c r="V1" s="42"/>
      <c r="W1" s="36"/>
      <c r="X1" s="36"/>
      <c r="Y1" s="35"/>
      <c r="Z1" s="42"/>
      <c r="AA1" s="36"/>
      <c r="AB1" s="36"/>
      <c r="AC1" s="35"/>
      <c r="AD1" s="35"/>
      <c r="AE1" s="35"/>
      <c r="AF1" s="35"/>
      <c r="AG1" s="43" t="s">
        <v>92</v>
      </c>
      <c r="AH1" s="35"/>
    </row>
    <row r="2" spans="1:34" s="58" customFormat="1" x14ac:dyDescent="0.15">
      <c r="A2" s="36"/>
      <c r="B2" s="35"/>
      <c r="C2" s="35"/>
      <c r="D2" s="35"/>
      <c r="E2" s="35"/>
      <c r="F2" s="35"/>
      <c r="G2" s="35"/>
      <c r="H2" s="83"/>
      <c r="I2" s="83"/>
      <c r="J2" s="83"/>
      <c r="K2" s="83"/>
      <c r="L2" s="42"/>
      <c r="M2" s="36"/>
      <c r="N2" s="36"/>
      <c r="O2" s="36"/>
      <c r="P2" s="83"/>
      <c r="Q2" s="36"/>
      <c r="R2" s="36"/>
      <c r="S2" s="83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s="58" customFormat="1" x14ac:dyDescent="0.15">
      <c r="A3" s="36"/>
      <c r="B3" s="35"/>
      <c r="C3" s="35"/>
      <c r="D3" s="35"/>
      <c r="E3" s="35"/>
      <c r="F3" s="35"/>
      <c r="G3" s="35"/>
      <c r="H3" s="83"/>
      <c r="I3" s="83"/>
      <c r="J3" s="83"/>
      <c r="K3" s="83"/>
      <c r="L3" s="42"/>
      <c r="M3" s="36"/>
      <c r="N3" s="42"/>
      <c r="O3" s="36"/>
      <c r="P3" s="83"/>
      <c r="Q3" s="42"/>
      <c r="R3" s="36"/>
      <c r="S3" s="83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43"/>
      <c r="AH3" s="36"/>
    </row>
    <row r="4" spans="1:34" s="58" customFormat="1" x14ac:dyDescent="0.15">
      <c r="A4" s="36"/>
      <c r="B4" s="60"/>
      <c r="C4" s="61"/>
      <c r="D4" s="61"/>
      <c r="E4" s="61"/>
      <c r="F4" s="61"/>
      <c r="G4" s="61"/>
      <c r="H4" s="62"/>
      <c r="I4" s="62"/>
      <c r="J4" s="62"/>
      <c r="K4" s="62"/>
      <c r="L4" s="317"/>
      <c r="M4" s="44"/>
      <c r="N4" s="44"/>
      <c r="O4" s="44"/>
      <c r="P4" s="62"/>
      <c r="Q4" s="44"/>
      <c r="R4" s="44"/>
      <c r="S4" s="62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64"/>
      <c r="AH4" s="36"/>
    </row>
    <row r="5" spans="1:34" s="58" customFormat="1" x14ac:dyDescent="0.15">
      <c r="A5" s="36"/>
      <c r="B5" s="39"/>
      <c r="C5" s="35"/>
      <c r="D5" s="35"/>
      <c r="E5" s="35"/>
      <c r="F5" s="35"/>
      <c r="G5" s="35"/>
      <c r="H5" s="83"/>
      <c r="I5" s="83"/>
      <c r="J5" s="83"/>
      <c r="K5" s="83"/>
      <c r="L5" s="42"/>
      <c r="M5" s="36"/>
      <c r="N5" s="42"/>
      <c r="O5" s="36"/>
      <c r="P5" s="83"/>
      <c r="Q5" s="42"/>
      <c r="R5" s="36"/>
      <c r="S5" s="83"/>
      <c r="T5" s="42"/>
      <c r="U5" s="42"/>
      <c r="V5" s="42"/>
      <c r="W5" s="65"/>
      <c r="X5" s="428" t="str">
        <f>IF(COUNTBLANK('1.基礎データ'!I13:I13),"　　年　　月　　日",CONCATENATE('1.基礎データ'!E13,'1.基礎データ'!G13,'1.基礎データ'!I13))</f>
        <v>　　年　　月　　日</v>
      </c>
      <c r="Y5" s="428"/>
      <c r="Z5" s="428"/>
      <c r="AA5" s="428"/>
      <c r="AB5" s="428"/>
      <c r="AC5" s="428"/>
      <c r="AD5" s="428"/>
      <c r="AE5" s="428"/>
      <c r="AF5" s="428"/>
      <c r="AG5" s="429"/>
      <c r="AH5" s="36"/>
    </row>
    <row r="6" spans="1:34" s="58" customFormat="1" x14ac:dyDescent="0.15">
      <c r="A6" s="36"/>
      <c r="B6" s="39"/>
      <c r="C6" s="35"/>
      <c r="D6" s="35"/>
      <c r="E6" s="35"/>
      <c r="F6" s="35"/>
      <c r="G6" s="35"/>
      <c r="H6" s="83"/>
      <c r="I6" s="83"/>
      <c r="J6" s="83"/>
      <c r="K6" s="83"/>
      <c r="L6" s="42"/>
      <c r="M6" s="36"/>
      <c r="N6" s="36"/>
      <c r="O6" s="36"/>
      <c r="P6" s="83"/>
      <c r="Q6" s="36"/>
      <c r="R6" s="36"/>
      <c r="S6" s="83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45"/>
      <c r="AH6" s="36"/>
    </row>
    <row r="7" spans="1:34" s="58" customFormat="1" x14ac:dyDescent="0.15">
      <c r="A7" s="36"/>
      <c r="B7" s="39"/>
      <c r="C7" s="35"/>
      <c r="D7" s="35"/>
      <c r="E7" s="35"/>
      <c r="F7" s="35"/>
      <c r="G7" s="35"/>
      <c r="H7" s="83"/>
      <c r="I7" s="83"/>
      <c r="J7" s="83"/>
      <c r="K7" s="83"/>
      <c r="L7" s="42"/>
      <c r="M7" s="36"/>
      <c r="N7" s="36"/>
      <c r="O7" s="36"/>
      <c r="P7" s="83"/>
      <c r="Q7" s="36"/>
      <c r="R7" s="36"/>
      <c r="S7" s="83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45"/>
      <c r="AH7" s="36"/>
    </row>
    <row r="8" spans="1:34" s="58" customFormat="1" x14ac:dyDescent="0.15">
      <c r="A8" s="36"/>
      <c r="B8" s="39"/>
      <c r="C8" s="35"/>
      <c r="D8" s="35"/>
      <c r="E8" s="35"/>
      <c r="F8" s="35"/>
      <c r="G8" s="35"/>
      <c r="H8" s="83"/>
      <c r="I8" s="83"/>
      <c r="J8" s="83"/>
      <c r="K8" s="83"/>
      <c r="L8" s="42"/>
      <c r="M8" s="36"/>
      <c r="N8" s="36"/>
      <c r="O8" s="36"/>
      <c r="P8" s="83"/>
      <c r="Q8" s="36"/>
      <c r="R8" s="36"/>
      <c r="S8" s="83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45"/>
      <c r="AH8" s="36"/>
    </row>
    <row r="9" spans="1:34" s="58" customFormat="1" x14ac:dyDescent="0.15">
      <c r="A9" s="36"/>
      <c r="B9" s="39"/>
      <c r="C9" s="35"/>
      <c r="D9" s="35"/>
      <c r="E9" s="35"/>
      <c r="F9" s="35"/>
      <c r="G9" s="35"/>
      <c r="H9" s="83"/>
      <c r="I9" s="83"/>
      <c r="J9" s="83"/>
      <c r="K9" s="83"/>
      <c r="L9" s="42"/>
      <c r="M9" s="36"/>
      <c r="N9" s="36"/>
      <c r="O9" s="36"/>
      <c r="P9" s="83"/>
      <c r="Q9" s="36"/>
      <c r="R9" s="36"/>
      <c r="S9" s="83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45"/>
      <c r="AH9" s="36"/>
    </row>
    <row r="10" spans="1:34" s="58" customFormat="1" x14ac:dyDescent="0.15">
      <c r="A10" s="36"/>
      <c r="B10" s="39"/>
      <c r="C10" s="35"/>
      <c r="D10" s="35"/>
      <c r="E10" s="35"/>
      <c r="F10" s="35"/>
      <c r="G10" s="35"/>
      <c r="H10" s="83"/>
      <c r="I10" s="83"/>
      <c r="J10" s="83"/>
      <c r="K10" s="83"/>
      <c r="L10" s="42"/>
      <c r="M10" s="36"/>
      <c r="N10" s="36"/>
      <c r="O10" s="36"/>
      <c r="P10" s="83"/>
      <c r="Q10" s="36"/>
      <c r="R10" s="36"/>
      <c r="S10" s="83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45"/>
      <c r="AH10" s="36"/>
    </row>
    <row r="11" spans="1:34" s="58" customFormat="1" x14ac:dyDescent="0.15">
      <c r="A11" s="36"/>
      <c r="B11" s="39"/>
      <c r="C11" s="35"/>
      <c r="D11" s="35"/>
      <c r="E11" s="35"/>
      <c r="F11" s="35"/>
      <c r="G11" s="35"/>
      <c r="H11" s="83"/>
      <c r="I11" s="83"/>
      <c r="J11" s="83"/>
      <c r="K11" s="83"/>
      <c r="L11" s="42"/>
      <c r="M11" s="36"/>
      <c r="N11" s="42"/>
      <c r="O11" s="36"/>
      <c r="P11" s="83"/>
      <c r="Q11" s="42"/>
      <c r="R11" s="36"/>
      <c r="S11" s="83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45"/>
      <c r="AH11" s="36"/>
    </row>
    <row r="12" spans="1:34" s="58" customFormat="1" ht="23.1" customHeight="1" x14ac:dyDescent="0.15">
      <c r="A12" s="36"/>
      <c r="B12" s="39"/>
      <c r="C12" s="35"/>
      <c r="D12" s="35"/>
      <c r="E12" s="35"/>
      <c r="F12" s="35"/>
      <c r="G12" s="35"/>
      <c r="H12" s="431" t="str">
        <f>データ!$F$2</f>
        <v>2026年度　神戸市立工業高等専門学校</v>
      </c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36"/>
      <c r="AE12" s="36"/>
      <c r="AF12" s="36"/>
      <c r="AG12" s="45"/>
      <c r="AH12" s="36"/>
    </row>
    <row r="13" spans="1:34" s="58" customFormat="1" ht="23.1" customHeight="1" x14ac:dyDescent="0.15">
      <c r="A13" s="36"/>
      <c r="B13" s="39"/>
      <c r="C13" s="35"/>
      <c r="D13" s="431" t="s">
        <v>277</v>
      </c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431"/>
      <c r="AC13" s="431"/>
      <c r="AD13" s="431"/>
      <c r="AE13" s="431"/>
      <c r="AF13" s="36"/>
      <c r="AG13" s="45"/>
      <c r="AH13" s="36"/>
    </row>
    <row r="14" spans="1:34" s="58" customFormat="1" x14ac:dyDescent="0.15">
      <c r="A14" s="36"/>
      <c r="B14" s="39"/>
      <c r="C14" s="35"/>
      <c r="D14" s="35"/>
      <c r="E14" s="35"/>
      <c r="F14" s="35"/>
      <c r="G14" s="35"/>
      <c r="H14" s="83"/>
      <c r="I14" s="83"/>
      <c r="J14" s="83"/>
      <c r="K14" s="83"/>
      <c r="L14" s="42"/>
      <c r="M14" s="36"/>
      <c r="N14" s="36"/>
      <c r="O14" s="36"/>
      <c r="P14" s="83"/>
      <c r="Q14" s="36"/>
      <c r="R14" s="36"/>
      <c r="S14" s="83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45"/>
      <c r="AH14" s="36"/>
    </row>
    <row r="15" spans="1:34" s="58" customFormat="1" x14ac:dyDescent="0.15">
      <c r="A15" s="36"/>
      <c r="B15" s="39"/>
      <c r="C15" s="35"/>
      <c r="D15" s="35"/>
      <c r="E15" s="35"/>
      <c r="F15" s="35"/>
      <c r="G15" s="35"/>
      <c r="H15" s="83"/>
      <c r="I15" s="83"/>
      <c r="J15" s="83"/>
      <c r="K15" s="83"/>
      <c r="L15" s="42"/>
      <c r="M15" s="36"/>
      <c r="N15" s="42"/>
      <c r="O15" s="36"/>
      <c r="P15" s="83"/>
      <c r="Q15" s="42"/>
      <c r="R15" s="36"/>
      <c r="S15" s="83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45"/>
      <c r="AH15" s="36"/>
    </row>
    <row r="16" spans="1:34" s="58" customFormat="1" x14ac:dyDescent="0.15">
      <c r="A16" s="36"/>
      <c r="B16" s="39"/>
      <c r="C16" s="35"/>
      <c r="D16" s="35"/>
      <c r="E16" s="35"/>
      <c r="F16" s="35"/>
      <c r="G16" s="35"/>
      <c r="H16" s="83"/>
      <c r="I16" s="83"/>
      <c r="J16" s="83"/>
      <c r="K16" s="83"/>
      <c r="L16" s="42"/>
      <c r="M16" s="36"/>
      <c r="N16" s="36"/>
      <c r="O16" s="36"/>
      <c r="P16" s="83"/>
      <c r="Q16" s="36"/>
      <c r="R16" s="36"/>
      <c r="S16" s="8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45"/>
      <c r="AH16" s="36"/>
    </row>
    <row r="17" spans="1:34" s="58" customFormat="1" x14ac:dyDescent="0.15">
      <c r="A17" s="36"/>
      <c r="B17" s="39"/>
      <c r="C17" s="35"/>
      <c r="D17" s="35"/>
      <c r="E17" s="35"/>
      <c r="F17" s="35"/>
      <c r="G17" s="35"/>
      <c r="H17" s="83"/>
      <c r="I17" s="83"/>
      <c r="J17" s="83"/>
      <c r="K17" s="83"/>
      <c r="L17" s="42"/>
      <c r="M17" s="36"/>
      <c r="N17" s="42"/>
      <c r="O17" s="36"/>
      <c r="P17" s="83"/>
      <c r="Q17" s="42"/>
      <c r="R17" s="432" t="str">
        <f>IF(COUNTBLANK('1.基礎データ'!E7:E7),"学校名",CONCATENATE("学校名　",'1.基礎データ'!E7))</f>
        <v>学校名</v>
      </c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3"/>
      <c r="AH17" s="36"/>
    </row>
    <row r="18" spans="1:34" s="58" customFormat="1" x14ac:dyDescent="0.15">
      <c r="A18" s="36"/>
      <c r="B18" s="39"/>
      <c r="C18" s="35"/>
      <c r="D18" s="35"/>
      <c r="E18" s="35"/>
      <c r="F18" s="35"/>
      <c r="G18" s="35"/>
      <c r="H18" s="83"/>
      <c r="I18" s="83"/>
      <c r="J18" s="83"/>
      <c r="K18" s="83"/>
      <c r="L18" s="42"/>
      <c r="M18" s="36"/>
      <c r="N18" s="42"/>
      <c r="O18" s="36"/>
      <c r="P18" s="83"/>
      <c r="Q18" s="42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434" t="s">
        <v>93</v>
      </c>
      <c r="AF18" s="435"/>
      <c r="AG18" s="316"/>
      <c r="AH18" s="36"/>
    </row>
    <row r="19" spans="1:34" s="58" customFormat="1" x14ac:dyDescent="0.15">
      <c r="A19" s="36"/>
      <c r="B19" s="39"/>
      <c r="C19" s="35"/>
      <c r="D19" s="35"/>
      <c r="E19" s="35"/>
      <c r="F19" s="35"/>
      <c r="G19" s="35"/>
      <c r="H19" s="83"/>
      <c r="I19" s="83"/>
      <c r="J19" s="83"/>
      <c r="K19" s="83"/>
      <c r="L19" s="42"/>
      <c r="M19" s="36"/>
      <c r="N19" s="36"/>
      <c r="O19" s="36"/>
      <c r="P19" s="83"/>
      <c r="Q19" s="36"/>
      <c r="R19" s="430" t="str">
        <f>IF(COUNTBLANK('1.基礎データ'!E10:E10),"校長名",CONCATENATE("校長名　",'1.基礎データ'!E10))</f>
        <v>校長名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71"/>
      <c r="AE19" s="436"/>
      <c r="AF19" s="437"/>
      <c r="AG19" s="72"/>
      <c r="AH19" s="36"/>
    </row>
    <row r="20" spans="1:34" s="58" customFormat="1" x14ac:dyDescent="0.15">
      <c r="A20" s="36"/>
      <c r="B20" s="39"/>
      <c r="C20" s="35"/>
      <c r="D20" s="35"/>
      <c r="E20" s="35"/>
      <c r="F20" s="35"/>
      <c r="G20" s="35"/>
      <c r="H20" s="83"/>
      <c r="I20" s="83"/>
      <c r="J20" s="83"/>
      <c r="K20" s="83"/>
      <c r="L20" s="42"/>
      <c r="M20" s="36"/>
      <c r="N20" s="42"/>
      <c r="O20" s="36"/>
      <c r="P20" s="83"/>
      <c r="Q20" s="42"/>
      <c r="R20" s="36"/>
      <c r="S20" s="83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45"/>
      <c r="AH20" s="36"/>
    </row>
    <row r="21" spans="1:34" s="58" customFormat="1" x14ac:dyDescent="0.15">
      <c r="A21" s="36"/>
      <c r="B21" s="39"/>
      <c r="C21" s="35"/>
      <c r="D21" s="35"/>
      <c r="E21" s="35"/>
      <c r="F21" s="35"/>
      <c r="G21" s="35"/>
      <c r="H21" s="83"/>
      <c r="I21" s="83"/>
      <c r="J21" s="83"/>
      <c r="K21" s="83"/>
      <c r="L21" s="42"/>
      <c r="M21" s="36"/>
      <c r="N21" s="36"/>
      <c r="O21" s="36"/>
      <c r="P21" s="83"/>
      <c r="Q21" s="36"/>
      <c r="R21" s="36"/>
      <c r="S21" s="83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5"/>
      <c r="AH21" s="36"/>
    </row>
    <row r="22" spans="1:34" s="58" customFormat="1" x14ac:dyDescent="0.15">
      <c r="A22" s="36"/>
      <c r="B22" s="39"/>
      <c r="C22" s="35"/>
      <c r="D22" s="35"/>
      <c r="E22" s="35"/>
      <c r="F22" s="35"/>
      <c r="G22" s="35"/>
      <c r="H22" s="83"/>
      <c r="I22" s="83"/>
      <c r="J22" s="83"/>
      <c r="K22" s="83"/>
      <c r="L22" s="42"/>
      <c r="M22" s="36"/>
      <c r="N22" s="36"/>
      <c r="O22" s="36"/>
      <c r="P22" s="83"/>
      <c r="Q22" s="36"/>
      <c r="R22" s="36"/>
      <c r="S22" s="83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45"/>
      <c r="AH22" s="36"/>
    </row>
    <row r="23" spans="1:34" s="58" customFormat="1" x14ac:dyDescent="0.15">
      <c r="A23" s="36"/>
      <c r="B23" s="39"/>
      <c r="C23" s="35"/>
      <c r="D23" s="35"/>
      <c r="E23" s="35"/>
      <c r="F23" s="35"/>
      <c r="G23" s="35"/>
      <c r="H23" s="83"/>
      <c r="I23" s="83"/>
      <c r="J23" s="83"/>
      <c r="K23" s="83"/>
      <c r="L23" s="42"/>
      <c r="M23" s="36"/>
      <c r="N23" s="42"/>
      <c r="O23" s="36"/>
      <c r="P23" s="83"/>
      <c r="Q23" s="42"/>
      <c r="R23" s="36"/>
      <c r="S23" s="83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45"/>
      <c r="AH23" s="36"/>
    </row>
    <row r="24" spans="1:34" s="58" customFormat="1" x14ac:dyDescent="0.15">
      <c r="A24" s="36"/>
      <c r="B24" s="404" t="s">
        <v>94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5"/>
      <c r="AA24" s="405"/>
      <c r="AB24" s="405"/>
      <c r="AC24" s="405"/>
      <c r="AD24" s="405"/>
      <c r="AE24" s="405"/>
      <c r="AF24" s="405"/>
      <c r="AG24" s="406"/>
      <c r="AH24" s="36"/>
    </row>
    <row r="25" spans="1:34" s="58" customFormat="1" x14ac:dyDescent="0.15">
      <c r="A25" s="36"/>
      <c r="B25" s="40"/>
      <c r="C25" s="41"/>
      <c r="D25" s="35"/>
      <c r="E25" s="35"/>
      <c r="F25" s="35"/>
      <c r="G25" s="35"/>
      <c r="H25" s="48"/>
      <c r="I25" s="35"/>
      <c r="J25" s="35"/>
      <c r="K25" s="35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45"/>
      <c r="AH25" s="36"/>
    </row>
    <row r="26" spans="1:34" s="58" customFormat="1" x14ac:dyDescent="0.15">
      <c r="A26" s="36"/>
      <c r="B26" s="39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45"/>
      <c r="AH26" s="36"/>
    </row>
    <row r="27" spans="1:34" s="58" customFormat="1" x14ac:dyDescent="0.15">
      <c r="A27" s="36"/>
      <c r="B27" s="404" t="s">
        <v>16</v>
      </c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6"/>
      <c r="AH27" s="36"/>
    </row>
    <row r="28" spans="1:34" s="58" customFormat="1" x14ac:dyDescent="0.15">
      <c r="A28" s="36"/>
      <c r="B28" s="39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36"/>
      <c r="N28" s="36"/>
      <c r="O28" s="36"/>
      <c r="P28" s="36"/>
      <c r="Q28" s="36"/>
      <c r="R28" s="4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45"/>
      <c r="AH28" s="36"/>
    </row>
    <row r="29" spans="1:34" s="58" customFormat="1" x14ac:dyDescent="0.15">
      <c r="A29" s="36"/>
      <c r="B29" s="39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36"/>
      <c r="N29" s="36"/>
      <c r="O29" s="36"/>
      <c r="P29" s="36"/>
      <c r="Q29" s="36"/>
      <c r="R29" s="4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45"/>
      <c r="AH29" s="36"/>
    </row>
    <row r="30" spans="1:34" s="58" customFormat="1" x14ac:dyDescent="0.15">
      <c r="A30" s="36"/>
      <c r="B30" s="39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45"/>
      <c r="AH30" s="36"/>
    </row>
    <row r="31" spans="1:34" s="58" customFormat="1" ht="14.25" x14ac:dyDescent="0.15">
      <c r="A31" s="36"/>
      <c r="B31" s="39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6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45"/>
      <c r="AH31" s="36"/>
    </row>
    <row r="32" spans="1:34" s="58" customFormat="1" x14ac:dyDescent="0.15">
      <c r="A32" s="36"/>
      <c r="B32" s="67" t="s">
        <v>278</v>
      </c>
      <c r="C32" s="37"/>
      <c r="D32" s="37"/>
      <c r="E32" s="37"/>
      <c r="F32" s="37"/>
      <c r="G32" s="37"/>
      <c r="H32" s="37"/>
      <c r="I32" s="37"/>
      <c r="J32" s="37"/>
      <c r="K32" s="37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68"/>
      <c r="AH32" s="36"/>
    </row>
    <row r="33" spans="1:34" s="58" customFormat="1" x14ac:dyDescent="0.15">
      <c r="A33" s="36"/>
      <c r="B33" s="407" t="s">
        <v>95</v>
      </c>
      <c r="C33" s="408"/>
      <c r="D33" s="408"/>
      <c r="E33" s="408"/>
      <c r="F33" s="408"/>
      <c r="G33" s="408"/>
      <c r="H33" s="408"/>
      <c r="I33" s="409"/>
      <c r="J33" s="413" t="s">
        <v>96</v>
      </c>
      <c r="K33" s="413"/>
      <c r="L33" s="413"/>
      <c r="M33" s="413"/>
      <c r="N33" s="413"/>
      <c r="O33" s="413"/>
      <c r="P33" s="413"/>
      <c r="Q33" s="414"/>
      <c r="R33" s="408" t="s">
        <v>95</v>
      </c>
      <c r="S33" s="408"/>
      <c r="T33" s="408"/>
      <c r="U33" s="408"/>
      <c r="V33" s="408"/>
      <c r="W33" s="408"/>
      <c r="X33" s="408"/>
      <c r="Y33" s="409"/>
      <c r="Z33" s="417" t="s">
        <v>96</v>
      </c>
      <c r="AA33" s="413"/>
      <c r="AB33" s="413"/>
      <c r="AC33" s="413"/>
      <c r="AD33" s="413"/>
      <c r="AE33" s="413"/>
      <c r="AF33" s="413"/>
      <c r="AG33" s="414"/>
      <c r="AH33" s="36"/>
    </row>
    <row r="34" spans="1:34" s="58" customFormat="1" x14ac:dyDescent="0.15">
      <c r="A34" s="36"/>
      <c r="B34" s="410"/>
      <c r="C34" s="411"/>
      <c r="D34" s="411"/>
      <c r="E34" s="411"/>
      <c r="F34" s="411"/>
      <c r="G34" s="411"/>
      <c r="H34" s="411"/>
      <c r="I34" s="412"/>
      <c r="J34" s="415"/>
      <c r="K34" s="415"/>
      <c r="L34" s="415"/>
      <c r="M34" s="415"/>
      <c r="N34" s="415"/>
      <c r="O34" s="415"/>
      <c r="P34" s="415"/>
      <c r="Q34" s="416"/>
      <c r="R34" s="411"/>
      <c r="S34" s="411"/>
      <c r="T34" s="411"/>
      <c r="U34" s="411"/>
      <c r="V34" s="411"/>
      <c r="W34" s="411"/>
      <c r="X34" s="411"/>
      <c r="Y34" s="412"/>
      <c r="Z34" s="418"/>
      <c r="AA34" s="415"/>
      <c r="AB34" s="415"/>
      <c r="AC34" s="415"/>
      <c r="AD34" s="415"/>
      <c r="AE34" s="415"/>
      <c r="AF34" s="415"/>
      <c r="AG34" s="416"/>
      <c r="AH34" s="36"/>
    </row>
    <row r="35" spans="1:34" s="58" customFormat="1" x14ac:dyDescent="0.15">
      <c r="A35" s="42"/>
      <c r="B35" s="392" t="str">
        <f ca="1">IF(ISERROR(データ!AG2),"科",データ!AG2&amp;"科")</f>
        <v>科</v>
      </c>
      <c r="C35" s="393"/>
      <c r="D35" s="393"/>
      <c r="E35" s="393"/>
      <c r="F35" s="393"/>
      <c r="G35" s="393"/>
      <c r="H35" s="393"/>
      <c r="I35" s="394"/>
      <c r="J35" s="380" t="str">
        <f ca="1">IF(ISERROR(データ!AF2),"",データ!AF2)</f>
        <v/>
      </c>
      <c r="K35" s="381"/>
      <c r="L35" s="381"/>
      <c r="M35" s="381"/>
      <c r="N35" s="381"/>
      <c r="O35" s="381"/>
      <c r="P35" s="381"/>
      <c r="Q35" s="382"/>
      <c r="R35" s="392" t="str">
        <f ca="1">IF(ISERROR(データ!AG3),"科",データ!AG3&amp;"科")</f>
        <v>科</v>
      </c>
      <c r="S35" s="393"/>
      <c r="T35" s="393"/>
      <c r="U35" s="393"/>
      <c r="V35" s="393"/>
      <c r="W35" s="393"/>
      <c r="X35" s="393"/>
      <c r="Y35" s="394"/>
      <c r="Z35" s="380" t="str">
        <f ca="1">IF(ISERROR(データ!AF3),"",データ!AF3)</f>
        <v/>
      </c>
      <c r="AA35" s="381"/>
      <c r="AB35" s="381"/>
      <c r="AC35" s="381"/>
      <c r="AD35" s="381"/>
      <c r="AE35" s="381"/>
      <c r="AF35" s="381"/>
      <c r="AG35" s="382"/>
      <c r="AH35" s="36"/>
    </row>
    <row r="36" spans="1:34" s="58" customFormat="1" x14ac:dyDescent="0.15">
      <c r="A36" s="42"/>
      <c r="B36" s="395"/>
      <c r="C36" s="396"/>
      <c r="D36" s="396"/>
      <c r="E36" s="396"/>
      <c r="F36" s="396"/>
      <c r="G36" s="396"/>
      <c r="H36" s="396"/>
      <c r="I36" s="397"/>
      <c r="J36" s="383"/>
      <c r="K36" s="384"/>
      <c r="L36" s="384"/>
      <c r="M36" s="384"/>
      <c r="N36" s="384"/>
      <c r="O36" s="384"/>
      <c r="P36" s="384"/>
      <c r="Q36" s="385"/>
      <c r="R36" s="395"/>
      <c r="S36" s="396"/>
      <c r="T36" s="396"/>
      <c r="U36" s="396"/>
      <c r="V36" s="396"/>
      <c r="W36" s="396"/>
      <c r="X36" s="396"/>
      <c r="Y36" s="397"/>
      <c r="Z36" s="383"/>
      <c r="AA36" s="384"/>
      <c r="AB36" s="384"/>
      <c r="AC36" s="384"/>
      <c r="AD36" s="384"/>
      <c r="AE36" s="384"/>
      <c r="AF36" s="384"/>
      <c r="AG36" s="385"/>
      <c r="AH36" s="36"/>
    </row>
    <row r="37" spans="1:34" s="58" customFormat="1" x14ac:dyDescent="0.15">
      <c r="A37" s="35"/>
      <c r="B37" s="401"/>
      <c r="C37" s="402"/>
      <c r="D37" s="402"/>
      <c r="E37" s="402"/>
      <c r="F37" s="402"/>
      <c r="G37" s="402"/>
      <c r="H37" s="402"/>
      <c r="I37" s="403"/>
      <c r="J37" s="389"/>
      <c r="K37" s="390"/>
      <c r="L37" s="390"/>
      <c r="M37" s="390"/>
      <c r="N37" s="390"/>
      <c r="O37" s="390"/>
      <c r="P37" s="390"/>
      <c r="Q37" s="391"/>
      <c r="R37" s="401"/>
      <c r="S37" s="402"/>
      <c r="T37" s="402"/>
      <c r="U37" s="402"/>
      <c r="V37" s="402"/>
      <c r="W37" s="402"/>
      <c r="X37" s="402"/>
      <c r="Y37" s="403"/>
      <c r="Z37" s="389"/>
      <c r="AA37" s="390"/>
      <c r="AB37" s="390"/>
      <c r="AC37" s="390"/>
      <c r="AD37" s="390"/>
      <c r="AE37" s="390"/>
      <c r="AF37" s="390"/>
      <c r="AG37" s="391"/>
      <c r="AH37" s="36"/>
    </row>
    <row r="38" spans="1:34" s="58" customFormat="1" ht="13.5" customHeight="1" x14ac:dyDescent="0.15">
      <c r="A38" s="35"/>
      <c r="B38" s="392" t="str">
        <f ca="1">IF(ISERROR(データ!AG4),"科",データ!AG4&amp;"科")</f>
        <v>科</v>
      </c>
      <c r="C38" s="393"/>
      <c r="D38" s="393"/>
      <c r="E38" s="393"/>
      <c r="F38" s="393"/>
      <c r="G38" s="393"/>
      <c r="H38" s="393"/>
      <c r="I38" s="394"/>
      <c r="J38" s="380" t="str">
        <f ca="1">IF(ISERROR(データ!AF4),"",データ!AF4)</f>
        <v/>
      </c>
      <c r="K38" s="381"/>
      <c r="L38" s="381"/>
      <c r="M38" s="381"/>
      <c r="N38" s="381"/>
      <c r="O38" s="381"/>
      <c r="P38" s="381"/>
      <c r="Q38" s="382"/>
      <c r="R38" s="392" t="str">
        <f ca="1">IF(ISERROR(データ!AG5),"科",データ!AG5&amp;"科")</f>
        <v>科</v>
      </c>
      <c r="S38" s="393"/>
      <c r="T38" s="393"/>
      <c r="U38" s="393"/>
      <c r="V38" s="393"/>
      <c r="W38" s="393"/>
      <c r="X38" s="393"/>
      <c r="Y38" s="394"/>
      <c r="Z38" s="380" t="str">
        <f ca="1">IF(ISERROR(データ!AF5),"",データ!AF5)</f>
        <v/>
      </c>
      <c r="AA38" s="381"/>
      <c r="AB38" s="381"/>
      <c r="AC38" s="381"/>
      <c r="AD38" s="381"/>
      <c r="AE38" s="381"/>
      <c r="AF38" s="381"/>
      <c r="AG38" s="382"/>
      <c r="AH38" s="36"/>
    </row>
    <row r="39" spans="1:34" s="58" customFormat="1" ht="13.5" customHeight="1" x14ac:dyDescent="0.15">
      <c r="A39" s="35"/>
      <c r="B39" s="395"/>
      <c r="C39" s="396"/>
      <c r="D39" s="396"/>
      <c r="E39" s="396"/>
      <c r="F39" s="396"/>
      <c r="G39" s="396"/>
      <c r="H39" s="396"/>
      <c r="I39" s="397"/>
      <c r="J39" s="383"/>
      <c r="K39" s="384"/>
      <c r="L39" s="384"/>
      <c r="M39" s="384"/>
      <c r="N39" s="384"/>
      <c r="O39" s="384"/>
      <c r="P39" s="384"/>
      <c r="Q39" s="385"/>
      <c r="R39" s="395"/>
      <c r="S39" s="396"/>
      <c r="T39" s="396"/>
      <c r="U39" s="396"/>
      <c r="V39" s="396"/>
      <c r="W39" s="396"/>
      <c r="X39" s="396"/>
      <c r="Y39" s="397"/>
      <c r="Z39" s="383"/>
      <c r="AA39" s="384"/>
      <c r="AB39" s="384"/>
      <c r="AC39" s="384"/>
      <c r="AD39" s="384"/>
      <c r="AE39" s="384"/>
      <c r="AF39" s="384"/>
      <c r="AG39" s="385"/>
      <c r="AH39" s="36"/>
    </row>
    <row r="40" spans="1:34" s="58" customFormat="1" ht="13.5" customHeight="1" x14ac:dyDescent="0.15">
      <c r="A40" s="35"/>
      <c r="B40" s="401"/>
      <c r="C40" s="402"/>
      <c r="D40" s="402"/>
      <c r="E40" s="402"/>
      <c r="F40" s="402"/>
      <c r="G40" s="402"/>
      <c r="H40" s="402"/>
      <c r="I40" s="403"/>
      <c r="J40" s="389"/>
      <c r="K40" s="390"/>
      <c r="L40" s="390"/>
      <c r="M40" s="390"/>
      <c r="N40" s="390"/>
      <c r="O40" s="390"/>
      <c r="P40" s="390"/>
      <c r="Q40" s="391"/>
      <c r="R40" s="401"/>
      <c r="S40" s="402"/>
      <c r="T40" s="402"/>
      <c r="U40" s="402"/>
      <c r="V40" s="402"/>
      <c r="W40" s="402"/>
      <c r="X40" s="402"/>
      <c r="Y40" s="403"/>
      <c r="Z40" s="389"/>
      <c r="AA40" s="390"/>
      <c r="AB40" s="390"/>
      <c r="AC40" s="390"/>
      <c r="AD40" s="390"/>
      <c r="AE40" s="390"/>
      <c r="AF40" s="390"/>
      <c r="AG40" s="391"/>
      <c r="AH40" s="36"/>
    </row>
    <row r="41" spans="1:34" s="58" customFormat="1" ht="13.5" customHeight="1" x14ac:dyDescent="0.15">
      <c r="A41" s="36"/>
      <c r="B41" s="392" t="str">
        <f ca="1">IF(ISERROR(データ!AG6),"科",データ!AG6&amp;"科")</f>
        <v>科</v>
      </c>
      <c r="C41" s="393"/>
      <c r="D41" s="393"/>
      <c r="E41" s="393"/>
      <c r="F41" s="393"/>
      <c r="G41" s="393"/>
      <c r="H41" s="393"/>
      <c r="I41" s="394"/>
      <c r="J41" s="380" t="str">
        <f ca="1">IF(ISERROR(データ!AF6),"",データ!AF6)</f>
        <v/>
      </c>
      <c r="K41" s="381"/>
      <c r="L41" s="381"/>
      <c r="M41" s="381"/>
      <c r="N41" s="381"/>
      <c r="O41" s="381"/>
      <c r="P41" s="381"/>
      <c r="Q41" s="382"/>
      <c r="R41" s="392" t="str">
        <f ca="1">IF(ISERROR(データ!AG7),"科",データ!AG7&amp;"科")</f>
        <v>科</v>
      </c>
      <c r="S41" s="393"/>
      <c r="T41" s="393"/>
      <c r="U41" s="393"/>
      <c r="V41" s="393"/>
      <c r="W41" s="393"/>
      <c r="X41" s="393"/>
      <c r="Y41" s="394"/>
      <c r="Z41" s="380" t="str">
        <f ca="1">IF(ISERROR(データ!AF7),"",データ!AF7)</f>
        <v/>
      </c>
      <c r="AA41" s="381"/>
      <c r="AB41" s="381"/>
      <c r="AC41" s="381"/>
      <c r="AD41" s="381"/>
      <c r="AE41" s="381"/>
      <c r="AF41" s="381"/>
      <c r="AG41" s="382"/>
      <c r="AH41" s="36"/>
    </row>
    <row r="42" spans="1:34" s="58" customFormat="1" ht="13.5" customHeight="1" x14ac:dyDescent="0.15">
      <c r="A42" s="36"/>
      <c r="B42" s="395"/>
      <c r="C42" s="396"/>
      <c r="D42" s="396"/>
      <c r="E42" s="396"/>
      <c r="F42" s="396"/>
      <c r="G42" s="396"/>
      <c r="H42" s="396"/>
      <c r="I42" s="397"/>
      <c r="J42" s="383"/>
      <c r="K42" s="384"/>
      <c r="L42" s="384"/>
      <c r="M42" s="384"/>
      <c r="N42" s="384"/>
      <c r="O42" s="384"/>
      <c r="P42" s="384"/>
      <c r="Q42" s="385"/>
      <c r="R42" s="395"/>
      <c r="S42" s="396"/>
      <c r="T42" s="396"/>
      <c r="U42" s="396"/>
      <c r="V42" s="396"/>
      <c r="W42" s="396"/>
      <c r="X42" s="396"/>
      <c r="Y42" s="397"/>
      <c r="Z42" s="383"/>
      <c r="AA42" s="384"/>
      <c r="AB42" s="384"/>
      <c r="AC42" s="384"/>
      <c r="AD42" s="384"/>
      <c r="AE42" s="384"/>
      <c r="AF42" s="384"/>
      <c r="AG42" s="385"/>
      <c r="AH42" s="36"/>
    </row>
    <row r="43" spans="1:34" s="58" customFormat="1" ht="13.5" customHeight="1" x14ac:dyDescent="0.15">
      <c r="A43" s="36"/>
      <c r="B43" s="401"/>
      <c r="C43" s="402"/>
      <c r="D43" s="402"/>
      <c r="E43" s="402"/>
      <c r="F43" s="402"/>
      <c r="G43" s="402"/>
      <c r="H43" s="402"/>
      <c r="I43" s="403"/>
      <c r="J43" s="389"/>
      <c r="K43" s="390"/>
      <c r="L43" s="390"/>
      <c r="M43" s="390"/>
      <c r="N43" s="390"/>
      <c r="O43" s="390"/>
      <c r="P43" s="390"/>
      <c r="Q43" s="391"/>
      <c r="R43" s="401"/>
      <c r="S43" s="402"/>
      <c r="T43" s="402"/>
      <c r="U43" s="402"/>
      <c r="V43" s="402"/>
      <c r="W43" s="402"/>
      <c r="X43" s="402"/>
      <c r="Y43" s="403"/>
      <c r="Z43" s="389"/>
      <c r="AA43" s="390"/>
      <c r="AB43" s="390"/>
      <c r="AC43" s="390"/>
      <c r="AD43" s="390"/>
      <c r="AE43" s="390"/>
      <c r="AF43" s="390"/>
      <c r="AG43" s="391"/>
      <c r="AH43" s="36"/>
    </row>
    <row r="44" spans="1:34" s="58" customFormat="1" ht="13.5" customHeight="1" x14ac:dyDescent="0.15">
      <c r="A44" s="69"/>
      <c r="B44" s="392" t="str">
        <f ca="1">IF(ISERROR(データ!AG8),"科",データ!AG8&amp;"科")</f>
        <v>科</v>
      </c>
      <c r="C44" s="393"/>
      <c r="D44" s="393"/>
      <c r="E44" s="393"/>
      <c r="F44" s="393"/>
      <c r="G44" s="393"/>
      <c r="H44" s="393"/>
      <c r="I44" s="394"/>
      <c r="J44" s="380" t="str">
        <f ca="1">IF(ISERROR(データ!AF8),"",データ!AF8)</f>
        <v/>
      </c>
      <c r="K44" s="381"/>
      <c r="L44" s="381"/>
      <c r="M44" s="381"/>
      <c r="N44" s="381"/>
      <c r="O44" s="381"/>
      <c r="P44" s="381"/>
      <c r="Q44" s="382"/>
      <c r="R44" s="392" t="str">
        <f ca="1">IF(ISERROR(データ!AG9),"科",データ!AG9&amp;"科")</f>
        <v>科</v>
      </c>
      <c r="S44" s="393"/>
      <c r="T44" s="393"/>
      <c r="U44" s="393"/>
      <c r="V44" s="393"/>
      <c r="W44" s="393"/>
      <c r="X44" s="393"/>
      <c r="Y44" s="394"/>
      <c r="Z44" s="380" t="str">
        <f ca="1">IF(ISERROR(データ!AF9),"",データ!AF9)</f>
        <v/>
      </c>
      <c r="AA44" s="381"/>
      <c r="AB44" s="381"/>
      <c r="AC44" s="381"/>
      <c r="AD44" s="381"/>
      <c r="AE44" s="381"/>
      <c r="AF44" s="381"/>
      <c r="AG44" s="382"/>
      <c r="AH44" s="36"/>
    </row>
    <row r="45" spans="1:34" s="58" customFormat="1" ht="13.5" customHeight="1" x14ac:dyDescent="0.15">
      <c r="A45" s="69"/>
      <c r="B45" s="395"/>
      <c r="C45" s="396"/>
      <c r="D45" s="396"/>
      <c r="E45" s="396"/>
      <c r="F45" s="396"/>
      <c r="G45" s="396"/>
      <c r="H45" s="396"/>
      <c r="I45" s="397"/>
      <c r="J45" s="383"/>
      <c r="K45" s="384"/>
      <c r="L45" s="384"/>
      <c r="M45" s="384"/>
      <c r="N45" s="384"/>
      <c r="O45" s="384"/>
      <c r="P45" s="384"/>
      <c r="Q45" s="385"/>
      <c r="R45" s="395"/>
      <c r="S45" s="396"/>
      <c r="T45" s="396"/>
      <c r="U45" s="396"/>
      <c r="V45" s="396"/>
      <c r="W45" s="396"/>
      <c r="X45" s="396"/>
      <c r="Y45" s="397"/>
      <c r="Z45" s="383"/>
      <c r="AA45" s="384"/>
      <c r="AB45" s="384"/>
      <c r="AC45" s="384"/>
      <c r="AD45" s="384"/>
      <c r="AE45" s="384"/>
      <c r="AF45" s="384"/>
      <c r="AG45" s="385"/>
      <c r="AH45" s="36"/>
    </row>
    <row r="46" spans="1:34" s="58" customFormat="1" ht="13.5" customHeight="1" x14ac:dyDescent="0.15">
      <c r="A46" s="36"/>
      <c r="B46" s="401"/>
      <c r="C46" s="402"/>
      <c r="D46" s="402"/>
      <c r="E46" s="402"/>
      <c r="F46" s="402"/>
      <c r="G46" s="402"/>
      <c r="H46" s="402"/>
      <c r="I46" s="403"/>
      <c r="J46" s="389"/>
      <c r="K46" s="390"/>
      <c r="L46" s="390"/>
      <c r="M46" s="390"/>
      <c r="N46" s="390"/>
      <c r="O46" s="390"/>
      <c r="P46" s="390"/>
      <c r="Q46" s="391"/>
      <c r="R46" s="401"/>
      <c r="S46" s="402"/>
      <c r="T46" s="402"/>
      <c r="U46" s="402"/>
      <c r="V46" s="402"/>
      <c r="W46" s="402"/>
      <c r="X46" s="402"/>
      <c r="Y46" s="403"/>
      <c r="Z46" s="389"/>
      <c r="AA46" s="390"/>
      <c r="AB46" s="390"/>
      <c r="AC46" s="390"/>
      <c r="AD46" s="390"/>
      <c r="AE46" s="390"/>
      <c r="AF46" s="390"/>
      <c r="AG46" s="391"/>
      <c r="AH46" s="36"/>
    </row>
    <row r="47" spans="1:34" s="58" customFormat="1" ht="13.5" customHeight="1" x14ac:dyDescent="0.15">
      <c r="A47" s="36"/>
      <c r="B47" s="392" t="str">
        <f ca="1">IF(ISERROR(データ!AG10),"科",データ!AG10&amp;"科")</f>
        <v>科</v>
      </c>
      <c r="C47" s="393"/>
      <c r="D47" s="393"/>
      <c r="E47" s="393"/>
      <c r="F47" s="393"/>
      <c r="G47" s="393"/>
      <c r="H47" s="393"/>
      <c r="I47" s="394"/>
      <c r="J47" s="380" t="str">
        <f ca="1">IF(ISERROR(データ!AF10),"",データ!AF10)</f>
        <v/>
      </c>
      <c r="K47" s="381"/>
      <c r="L47" s="381"/>
      <c r="M47" s="381"/>
      <c r="N47" s="381"/>
      <c r="O47" s="381"/>
      <c r="P47" s="381"/>
      <c r="Q47" s="382"/>
      <c r="R47" s="392" t="str">
        <f ca="1">IF(ISERROR(データ!AG11),"科",データ!AG11&amp;"科")</f>
        <v>科</v>
      </c>
      <c r="S47" s="393"/>
      <c r="T47" s="393"/>
      <c r="U47" s="393"/>
      <c r="V47" s="393"/>
      <c r="W47" s="393"/>
      <c r="X47" s="393"/>
      <c r="Y47" s="394"/>
      <c r="Z47" s="380" t="str">
        <f ca="1">IF(ISERROR(データ!AF11),"",データ!AF11)</f>
        <v/>
      </c>
      <c r="AA47" s="381"/>
      <c r="AB47" s="381"/>
      <c r="AC47" s="381"/>
      <c r="AD47" s="381"/>
      <c r="AE47" s="381"/>
      <c r="AF47" s="381"/>
      <c r="AG47" s="382"/>
      <c r="AH47" s="36"/>
    </row>
    <row r="48" spans="1:34" s="58" customFormat="1" ht="13.5" customHeight="1" x14ac:dyDescent="0.15">
      <c r="A48" s="35"/>
      <c r="B48" s="395"/>
      <c r="C48" s="396"/>
      <c r="D48" s="396"/>
      <c r="E48" s="396"/>
      <c r="F48" s="396"/>
      <c r="G48" s="396"/>
      <c r="H48" s="396"/>
      <c r="I48" s="397"/>
      <c r="J48" s="383"/>
      <c r="K48" s="384"/>
      <c r="L48" s="384"/>
      <c r="M48" s="384"/>
      <c r="N48" s="384"/>
      <c r="O48" s="384"/>
      <c r="P48" s="384"/>
      <c r="Q48" s="385"/>
      <c r="R48" s="395"/>
      <c r="S48" s="396"/>
      <c r="T48" s="396"/>
      <c r="U48" s="396"/>
      <c r="V48" s="396"/>
      <c r="W48" s="396"/>
      <c r="X48" s="396"/>
      <c r="Y48" s="397"/>
      <c r="Z48" s="383"/>
      <c r="AA48" s="384"/>
      <c r="AB48" s="384"/>
      <c r="AC48" s="384"/>
      <c r="AD48" s="384"/>
      <c r="AE48" s="384"/>
      <c r="AF48" s="384"/>
      <c r="AG48" s="385"/>
      <c r="AH48" s="36"/>
    </row>
    <row r="49" spans="1:34" s="58" customFormat="1" ht="13.5" customHeight="1" x14ac:dyDescent="0.15">
      <c r="A49" s="42"/>
      <c r="B49" s="401"/>
      <c r="C49" s="402"/>
      <c r="D49" s="402"/>
      <c r="E49" s="402"/>
      <c r="F49" s="402"/>
      <c r="G49" s="402"/>
      <c r="H49" s="402"/>
      <c r="I49" s="403"/>
      <c r="J49" s="389"/>
      <c r="K49" s="390"/>
      <c r="L49" s="390"/>
      <c r="M49" s="390"/>
      <c r="N49" s="390"/>
      <c r="O49" s="390"/>
      <c r="P49" s="390"/>
      <c r="Q49" s="391"/>
      <c r="R49" s="401"/>
      <c r="S49" s="402"/>
      <c r="T49" s="402"/>
      <c r="U49" s="402"/>
      <c r="V49" s="402"/>
      <c r="W49" s="402"/>
      <c r="X49" s="402"/>
      <c r="Y49" s="403"/>
      <c r="Z49" s="389"/>
      <c r="AA49" s="390"/>
      <c r="AB49" s="390"/>
      <c r="AC49" s="390"/>
      <c r="AD49" s="390"/>
      <c r="AE49" s="390"/>
      <c r="AF49" s="390"/>
      <c r="AG49" s="391"/>
      <c r="AH49" s="36"/>
    </row>
    <row r="50" spans="1:34" s="58" customFormat="1" ht="13.5" customHeight="1" x14ac:dyDescent="0.15">
      <c r="A50" s="42"/>
      <c r="B50" s="392" t="str">
        <f ca="1">IF(ISERROR(データ!AG12),"科",データ!AG12&amp;"科")</f>
        <v>科</v>
      </c>
      <c r="C50" s="393"/>
      <c r="D50" s="393"/>
      <c r="E50" s="393"/>
      <c r="F50" s="393"/>
      <c r="G50" s="393"/>
      <c r="H50" s="393"/>
      <c r="I50" s="394"/>
      <c r="J50" s="380" t="str">
        <f ca="1">IF(ISERROR(データ!AF12),"",データ!AF12)</f>
        <v/>
      </c>
      <c r="K50" s="381"/>
      <c r="L50" s="381"/>
      <c r="M50" s="381"/>
      <c r="N50" s="381"/>
      <c r="O50" s="381"/>
      <c r="P50" s="381"/>
      <c r="Q50" s="382"/>
      <c r="R50" s="392" t="str">
        <f ca="1">IF(ISERROR(データ!AG13),"科",データ!AG13&amp;"科")</f>
        <v>科</v>
      </c>
      <c r="S50" s="393"/>
      <c r="T50" s="393"/>
      <c r="U50" s="393"/>
      <c r="V50" s="393"/>
      <c r="W50" s="393"/>
      <c r="X50" s="393"/>
      <c r="Y50" s="394"/>
      <c r="Z50" s="380" t="str">
        <f ca="1">IF(ISERROR(データ!AF13),"",データ!AF13)</f>
        <v/>
      </c>
      <c r="AA50" s="381"/>
      <c r="AB50" s="381"/>
      <c r="AC50" s="381"/>
      <c r="AD50" s="381"/>
      <c r="AE50" s="381"/>
      <c r="AF50" s="381"/>
      <c r="AG50" s="382"/>
      <c r="AH50" s="36"/>
    </row>
    <row r="51" spans="1:34" s="58" customFormat="1" ht="13.5" customHeight="1" x14ac:dyDescent="0.15">
      <c r="A51" s="36"/>
      <c r="B51" s="395"/>
      <c r="C51" s="396"/>
      <c r="D51" s="396"/>
      <c r="E51" s="396"/>
      <c r="F51" s="396"/>
      <c r="G51" s="396"/>
      <c r="H51" s="396"/>
      <c r="I51" s="397"/>
      <c r="J51" s="383"/>
      <c r="K51" s="384"/>
      <c r="L51" s="384"/>
      <c r="M51" s="384"/>
      <c r="N51" s="384"/>
      <c r="O51" s="384"/>
      <c r="P51" s="384"/>
      <c r="Q51" s="385"/>
      <c r="R51" s="395"/>
      <c r="S51" s="396"/>
      <c r="T51" s="396"/>
      <c r="U51" s="396"/>
      <c r="V51" s="396"/>
      <c r="W51" s="396"/>
      <c r="X51" s="396"/>
      <c r="Y51" s="397"/>
      <c r="Z51" s="383"/>
      <c r="AA51" s="384"/>
      <c r="AB51" s="384"/>
      <c r="AC51" s="384"/>
      <c r="AD51" s="384"/>
      <c r="AE51" s="384"/>
      <c r="AF51" s="384"/>
      <c r="AG51" s="385"/>
      <c r="AH51" s="36"/>
    </row>
    <row r="52" spans="1:34" s="58" customFormat="1" ht="13.5" customHeight="1" x14ac:dyDescent="0.15">
      <c r="A52" s="36"/>
      <c r="B52" s="398"/>
      <c r="C52" s="399"/>
      <c r="D52" s="399"/>
      <c r="E52" s="399"/>
      <c r="F52" s="399"/>
      <c r="G52" s="399"/>
      <c r="H52" s="399"/>
      <c r="I52" s="400"/>
      <c r="J52" s="386"/>
      <c r="K52" s="387"/>
      <c r="L52" s="387"/>
      <c r="M52" s="387"/>
      <c r="N52" s="387"/>
      <c r="O52" s="387"/>
      <c r="P52" s="387"/>
      <c r="Q52" s="388"/>
      <c r="R52" s="398"/>
      <c r="S52" s="399"/>
      <c r="T52" s="399"/>
      <c r="U52" s="399"/>
      <c r="V52" s="399"/>
      <c r="W52" s="399"/>
      <c r="X52" s="399"/>
      <c r="Y52" s="400"/>
      <c r="Z52" s="386"/>
      <c r="AA52" s="387"/>
      <c r="AB52" s="387"/>
      <c r="AC52" s="387"/>
      <c r="AD52" s="387"/>
      <c r="AE52" s="387"/>
      <c r="AF52" s="387"/>
      <c r="AG52" s="388"/>
      <c r="AH52" s="36"/>
    </row>
    <row r="53" spans="1:34" s="58" customFormat="1" x14ac:dyDescent="0.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</sheetData>
  <sheetProtection sheet="1" selectLockedCells="1"/>
  <mergeCells count="36">
    <mergeCell ref="B47:I49"/>
    <mergeCell ref="J47:Q49"/>
    <mergeCell ref="R47:Y49"/>
    <mergeCell ref="Z47:AG49"/>
    <mergeCell ref="B50:I52"/>
    <mergeCell ref="J50:Q52"/>
    <mergeCell ref="R50:Y52"/>
    <mergeCell ref="Z50:AG52"/>
    <mergeCell ref="B41:I43"/>
    <mergeCell ref="J41:Q43"/>
    <mergeCell ref="R41:Y43"/>
    <mergeCell ref="Z41:AG43"/>
    <mergeCell ref="B44:I46"/>
    <mergeCell ref="J44:Q46"/>
    <mergeCell ref="R44:Y46"/>
    <mergeCell ref="Z44:AG46"/>
    <mergeCell ref="B35:I37"/>
    <mergeCell ref="J35:Q37"/>
    <mergeCell ref="R35:Y37"/>
    <mergeCell ref="Z35:AG37"/>
    <mergeCell ref="B38:I40"/>
    <mergeCell ref="J38:Q40"/>
    <mergeCell ref="R38:Y40"/>
    <mergeCell ref="Z38:AG40"/>
    <mergeCell ref="B24:AG24"/>
    <mergeCell ref="B27:AG27"/>
    <mergeCell ref="B33:I34"/>
    <mergeCell ref="J33:Q34"/>
    <mergeCell ref="R33:Y34"/>
    <mergeCell ref="Z33:AG34"/>
    <mergeCell ref="X5:AG5"/>
    <mergeCell ref="H12:AC12"/>
    <mergeCell ref="D13:AE13"/>
    <mergeCell ref="R17:AG17"/>
    <mergeCell ref="AE18:AF19"/>
    <mergeCell ref="R19:AC19"/>
  </mergeCells>
  <phoneticPr fontId="45"/>
  <pageMargins left="0.9055118110236221" right="0.51181102362204722" top="0.74803149606299213" bottom="0.74803149606299213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1"/>
  <sheetViews>
    <sheetView topLeftCell="A7" workbookViewId="0">
      <selection activeCell="C13" sqref="C13"/>
    </sheetView>
  </sheetViews>
  <sheetFormatPr defaultColWidth="9" defaultRowHeight="13.5" x14ac:dyDescent="0.15"/>
  <cols>
    <col min="1" max="1" width="6" style="34" customWidth="1"/>
    <col min="2" max="2" width="8.75" style="34" customWidth="1"/>
    <col min="3" max="3" width="25.125" style="34" customWidth="1"/>
    <col min="4" max="4" width="3.5" style="34" customWidth="1"/>
    <col min="5" max="5" width="13" style="34" customWidth="1"/>
    <col min="6" max="6" width="1" style="34" customWidth="1"/>
    <col min="7" max="7" width="3.625" style="34" customWidth="1"/>
    <col min="8" max="8" width="12.875" style="34" customWidth="1"/>
    <col min="9" max="9" width="6.875" style="34" customWidth="1"/>
    <col min="10" max="16384" width="9" style="34"/>
  </cols>
  <sheetData>
    <row r="1" spans="1:15" ht="16.5" customHeight="1" x14ac:dyDescent="0.15">
      <c r="A1"/>
      <c r="B1" s="90"/>
      <c r="C1" s="90"/>
      <c r="D1" s="90"/>
      <c r="E1" s="90"/>
      <c r="F1" s="90"/>
      <c r="G1" s="90"/>
      <c r="H1" s="442" t="str">
        <f>IF(COUNTBLANK('1.基礎データ'!I13:I13),"　　年　　月　　日",CONCATENATE('1.基礎データ'!E13,'1.基礎データ'!G13,'1.基礎データ'!I13))</f>
        <v>　　年　　月　　日</v>
      </c>
      <c r="I1" s="442"/>
    </row>
    <row r="2" spans="1:15" ht="16.5" customHeight="1" x14ac:dyDescent="0.15">
      <c r="A2" s="439"/>
      <c r="B2" s="439"/>
      <c r="C2" s="439"/>
      <c r="D2" s="439"/>
      <c r="E2" s="439"/>
      <c r="F2" s="439"/>
      <c r="G2" s="439"/>
      <c r="H2" s="439"/>
      <c r="I2" s="439"/>
    </row>
    <row r="3" spans="1:15" ht="16.5" customHeight="1" x14ac:dyDescent="0.15">
      <c r="A3" s="439" t="s">
        <v>167</v>
      </c>
      <c r="B3" s="439"/>
      <c r="C3" s="439"/>
      <c r="D3" s="439"/>
      <c r="E3" s="439"/>
      <c r="F3" s="439"/>
      <c r="G3" s="439"/>
      <c r="H3" s="439"/>
      <c r="I3" s="439"/>
    </row>
    <row r="4" spans="1:15" ht="16.5" customHeight="1" x14ac:dyDescent="0.15">
      <c r="A4" s="440" t="str">
        <f>IF(COUNTBLANK('1.基礎データ'!E7:E7),"学校長",CONCATENATE('1.基礎データ'!E7,"長"))</f>
        <v>学校長</v>
      </c>
      <c r="B4" s="440"/>
      <c r="C4" s="440"/>
      <c r="D4" s="440"/>
      <c r="E4" s="440"/>
      <c r="F4" s="440"/>
      <c r="G4" s="440"/>
      <c r="H4" s="440"/>
      <c r="I4" s="440"/>
    </row>
    <row r="5" spans="1:15" ht="16.5" customHeight="1" x14ac:dyDescent="0.15">
      <c r="A5" s="440" t="s">
        <v>174</v>
      </c>
      <c r="B5" s="440"/>
      <c r="C5" s="440"/>
      <c r="D5" s="440"/>
      <c r="E5" s="440"/>
      <c r="F5" s="440"/>
      <c r="G5" s="440"/>
      <c r="H5" s="440"/>
      <c r="I5" s="440"/>
    </row>
    <row r="6" spans="1:15" ht="16.5" customHeight="1" x14ac:dyDescent="0.15">
      <c r="A6" s="91"/>
      <c r="B6" s="91"/>
      <c r="C6" s="91"/>
      <c r="D6" s="91"/>
      <c r="E6" s="91"/>
      <c r="F6" s="91"/>
      <c r="G6" s="91"/>
      <c r="H6" s="91"/>
      <c r="I6" s="91"/>
    </row>
    <row r="7" spans="1:15" ht="16.5" customHeight="1" x14ac:dyDescent="0.15">
      <c r="A7" s="438" t="s">
        <v>169</v>
      </c>
      <c r="B7" s="438"/>
      <c r="C7" s="438"/>
      <c r="D7" s="438"/>
      <c r="E7" s="438"/>
      <c r="F7" s="438"/>
      <c r="G7" s="438"/>
      <c r="H7" s="438"/>
      <c r="I7" s="438"/>
    </row>
    <row r="8" spans="1:15" ht="16.5" customHeight="1" x14ac:dyDescent="0.15">
      <c r="A8" s="33"/>
      <c r="B8" s="33"/>
      <c r="C8" s="33"/>
      <c r="D8" s="33"/>
      <c r="E8" s="33"/>
      <c r="F8" s="33"/>
      <c r="G8" s="33"/>
      <c r="H8" s="33"/>
      <c r="I8" s="33"/>
    </row>
    <row r="9" spans="1:15" ht="16.5" customHeight="1" x14ac:dyDescent="0.15">
      <c r="A9" s="33"/>
      <c r="B9" s="99"/>
      <c r="C9" s="98"/>
      <c r="D9" s="98"/>
      <c r="E9" s="33"/>
      <c r="F9" s="33"/>
      <c r="G9" s="33"/>
      <c r="H9" s="33"/>
      <c r="I9" s="33"/>
    </row>
    <row r="10" spans="1:15" ht="16.5" customHeight="1" x14ac:dyDescent="0.15">
      <c r="A10" s="33"/>
      <c r="B10" s="100">
        <f>データ!$B$2</f>
        <v>2026</v>
      </c>
      <c r="C10" s="99" t="s">
        <v>181</v>
      </c>
      <c r="D10" s="99"/>
      <c r="E10" s="99"/>
      <c r="F10" s="99"/>
      <c r="G10" s="99"/>
      <c r="H10" s="99"/>
      <c r="I10" s="33"/>
    </row>
    <row r="11" spans="1:15" ht="16.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</row>
    <row r="12" spans="1:15" ht="16.5" customHeight="1" x14ac:dyDescent="0.15">
      <c r="A12" s="33"/>
      <c r="B12" s="33"/>
      <c r="C12" s="87"/>
      <c r="D12" s="87"/>
      <c r="E12" s="87"/>
      <c r="F12" s="87"/>
      <c r="G12" s="33"/>
      <c r="H12" s="33"/>
      <c r="I12" s="33"/>
      <c r="K12" s="97"/>
      <c r="L12" s="97"/>
      <c r="M12" s="97"/>
      <c r="N12" s="97"/>
    </row>
    <row r="13" spans="1:15" ht="16.5" customHeight="1" x14ac:dyDescent="0.15">
      <c r="A13" s="33"/>
      <c r="B13" s="33"/>
      <c r="C13" s="95" t="s">
        <v>279</v>
      </c>
      <c r="D13" s="93"/>
      <c r="E13" s="96"/>
      <c r="F13" s="92"/>
      <c r="G13" s="96" t="s">
        <v>168</v>
      </c>
      <c r="H13" s="33"/>
      <c r="I13" s="33"/>
      <c r="K13" s="97"/>
      <c r="L13" s="97"/>
      <c r="M13" s="97"/>
      <c r="N13" s="97"/>
    </row>
    <row r="14" spans="1:15" ht="6.75" customHeight="1" x14ac:dyDescent="0.15">
      <c r="A14" s="33"/>
      <c r="B14" s="33"/>
      <c r="C14" s="93"/>
      <c r="D14" s="93"/>
      <c r="E14" s="92"/>
      <c r="F14" s="92"/>
      <c r="G14" s="92"/>
      <c r="H14" s="33"/>
      <c r="I14" s="33"/>
      <c r="K14" s="97"/>
      <c r="L14" s="97"/>
      <c r="M14" s="97"/>
      <c r="N14" s="97"/>
    </row>
    <row r="15" spans="1:15" ht="16.5" customHeight="1" x14ac:dyDescent="0.15">
      <c r="A15" s="33"/>
      <c r="B15" s="33"/>
      <c r="C15" s="95" t="s">
        <v>281</v>
      </c>
      <c r="D15" s="93"/>
      <c r="E15" s="96"/>
      <c r="F15" s="92"/>
      <c r="G15" s="96" t="s">
        <v>168</v>
      </c>
      <c r="H15" s="33"/>
      <c r="I15" s="33"/>
      <c r="K15" s="97"/>
      <c r="L15" s="97"/>
      <c r="M15" s="97"/>
      <c r="N15" s="97"/>
      <c r="O15" s="34" t="s">
        <v>280</v>
      </c>
    </row>
    <row r="16" spans="1:15" ht="6.75" customHeight="1" x14ac:dyDescent="0.15">
      <c r="A16" s="33"/>
      <c r="B16" s="33"/>
      <c r="C16" s="93"/>
      <c r="D16" s="93"/>
      <c r="E16" s="92"/>
      <c r="F16" s="92"/>
      <c r="G16" s="92"/>
      <c r="H16" s="33"/>
      <c r="I16" s="33"/>
      <c r="K16" s="97"/>
      <c r="L16" s="97"/>
      <c r="M16" s="97"/>
      <c r="N16" s="97"/>
    </row>
    <row r="17" spans="1:19" ht="16.5" customHeight="1" x14ac:dyDescent="0.15">
      <c r="A17" s="33"/>
      <c r="B17" s="33"/>
      <c r="C17" s="95" t="s">
        <v>170</v>
      </c>
      <c r="D17" s="93"/>
      <c r="E17" s="96"/>
      <c r="F17" s="92"/>
      <c r="G17" s="96" t="s">
        <v>168</v>
      </c>
      <c r="H17" s="33"/>
      <c r="I17" s="33"/>
      <c r="K17" s="97"/>
      <c r="L17" s="97"/>
      <c r="M17" s="97"/>
      <c r="N17" s="97"/>
    </row>
    <row r="18" spans="1:19" ht="6.75" customHeight="1" x14ac:dyDescent="0.15">
      <c r="A18" s="33"/>
      <c r="B18" s="33"/>
      <c r="C18" s="93"/>
      <c r="D18" s="93"/>
      <c r="E18" s="92"/>
      <c r="F18" s="92"/>
      <c r="G18" s="92"/>
      <c r="H18" s="33"/>
      <c r="I18" s="33"/>
      <c r="K18" s="97"/>
      <c r="L18" s="97"/>
      <c r="M18" s="97"/>
      <c r="N18" s="97"/>
    </row>
    <row r="19" spans="1:19" ht="16.5" customHeight="1" x14ac:dyDescent="0.15">
      <c r="A19" s="33"/>
      <c r="B19" s="33"/>
      <c r="C19" s="95" t="s">
        <v>171</v>
      </c>
      <c r="D19" s="93"/>
      <c r="E19" s="96"/>
      <c r="F19" s="92"/>
      <c r="G19" s="96" t="s">
        <v>168</v>
      </c>
      <c r="H19" s="33"/>
      <c r="I19" s="33"/>
      <c r="K19" s="97"/>
      <c r="L19" s="97"/>
      <c r="M19" s="97"/>
      <c r="N19" s="97"/>
    </row>
    <row r="20" spans="1:19" ht="6.75" customHeight="1" x14ac:dyDescent="0.15">
      <c r="A20" s="33"/>
      <c r="B20" s="33"/>
      <c r="C20" s="93"/>
      <c r="D20" s="93"/>
      <c r="E20" s="92"/>
      <c r="F20" s="92"/>
      <c r="G20" s="92"/>
      <c r="H20" s="33"/>
      <c r="I20" s="33"/>
      <c r="K20" s="97"/>
      <c r="L20" s="97"/>
      <c r="M20" s="97"/>
      <c r="N20" s="97"/>
    </row>
    <row r="21" spans="1:19" ht="16.5" customHeight="1" x14ac:dyDescent="0.15">
      <c r="A21" s="33"/>
      <c r="B21" s="33"/>
      <c r="C21" s="95" t="s">
        <v>282</v>
      </c>
      <c r="D21" s="93"/>
      <c r="E21" s="96"/>
      <c r="F21" s="92"/>
      <c r="G21" s="96" t="s">
        <v>168</v>
      </c>
      <c r="H21" s="33"/>
      <c r="I21" s="33"/>
      <c r="K21" s="97"/>
      <c r="L21" s="97"/>
      <c r="M21" s="97"/>
      <c r="N21" s="97"/>
    </row>
    <row r="22" spans="1:19" ht="8.2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K22" s="97"/>
      <c r="L22" s="97"/>
      <c r="M22" s="97"/>
      <c r="N22" s="97"/>
    </row>
    <row r="23" spans="1:19" ht="16.5" customHeight="1" x14ac:dyDescent="0.15">
      <c r="A23" s="33"/>
      <c r="B23" s="33"/>
      <c r="C23" s="95" t="s">
        <v>283</v>
      </c>
      <c r="D23" s="93"/>
      <c r="E23" s="96"/>
      <c r="F23" s="92"/>
      <c r="G23" s="96" t="s">
        <v>168</v>
      </c>
      <c r="H23" s="33"/>
      <c r="I23" s="33"/>
      <c r="K23" s="97"/>
      <c r="L23" s="97"/>
      <c r="M23" s="97"/>
      <c r="N23" s="97"/>
    </row>
    <row r="24" spans="1:19" ht="16.5" customHeight="1" x14ac:dyDescent="0.15">
      <c r="A24" s="33"/>
      <c r="B24" s="33"/>
      <c r="C24" s="33"/>
      <c r="D24" s="33"/>
      <c r="E24" s="94"/>
      <c r="F24" s="33"/>
      <c r="G24" s="33"/>
      <c r="H24" s="33"/>
      <c r="I24" s="33"/>
      <c r="K24" s="441" t="s">
        <v>244</v>
      </c>
      <c r="L24" s="441"/>
      <c r="M24" s="441"/>
      <c r="N24" s="441"/>
      <c r="O24" s="441"/>
      <c r="P24" s="441"/>
      <c r="Q24" s="441"/>
      <c r="R24" s="441"/>
      <c r="S24" s="441"/>
    </row>
    <row r="25" spans="1:19" ht="16.5" customHeight="1" x14ac:dyDescent="0.15">
      <c r="A25" s="88"/>
      <c r="B25" s="88"/>
      <c r="C25" s="88"/>
      <c r="D25" s="88"/>
      <c r="E25" s="88"/>
      <c r="F25" s="88"/>
      <c r="G25" s="88"/>
      <c r="H25" s="88"/>
      <c r="I25" s="88"/>
      <c r="K25" s="441"/>
      <c r="L25" s="441"/>
      <c r="M25" s="441"/>
      <c r="N25" s="441"/>
      <c r="O25" s="441"/>
      <c r="P25" s="441"/>
      <c r="Q25" s="441"/>
      <c r="R25" s="441"/>
      <c r="S25" s="441"/>
    </row>
    <row r="26" spans="1:19" ht="16.5" customHeight="1" x14ac:dyDescent="0.15">
      <c r="A26" s="444"/>
      <c r="B26" s="444"/>
      <c r="C26" s="444"/>
      <c r="D26" s="444"/>
      <c r="E26" s="444"/>
      <c r="F26" s="444"/>
      <c r="G26" s="444"/>
      <c r="H26" s="444"/>
      <c r="I26" s="444"/>
      <c r="K26" s="441"/>
      <c r="L26" s="441"/>
      <c r="M26" s="441"/>
      <c r="N26" s="441"/>
      <c r="O26" s="441"/>
      <c r="P26" s="441"/>
      <c r="Q26" s="441"/>
      <c r="R26" s="441"/>
      <c r="S26" s="441"/>
    </row>
    <row r="27" spans="1:19" ht="16.5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K27" s="441"/>
      <c r="L27" s="441"/>
      <c r="M27" s="441"/>
      <c r="N27" s="441"/>
      <c r="O27" s="441"/>
      <c r="P27" s="441"/>
      <c r="Q27" s="441"/>
      <c r="R27" s="441"/>
      <c r="S27" s="441"/>
    </row>
    <row r="28" spans="1:19" ht="16.5" customHeight="1" x14ac:dyDescent="0.15">
      <c r="A28"/>
      <c r="B28" s="91"/>
      <c r="C28" s="91"/>
      <c r="D28" s="91"/>
      <c r="E28" s="91"/>
      <c r="F28" s="91"/>
      <c r="G28" s="91"/>
      <c r="H28" s="443" t="s">
        <v>284</v>
      </c>
      <c r="I28" s="443"/>
      <c r="K28" s="441"/>
      <c r="L28" s="441"/>
      <c r="M28" s="441"/>
      <c r="N28" s="441"/>
      <c r="O28" s="441"/>
      <c r="P28" s="441"/>
      <c r="Q28" s="441"/>
      <c r="R28" s="441"/>
      <c r="S28" s="441"/>
    </row>
    <row r="29" spans="1:19" ht="16.5" customHeight="1" x14ac:dyDescent="0.15">
      <c r="A29" s="439"/>
      <c r="B29" s="439"/>
      <c r="C29" s="439"/>
      <c r="D29" s="439"/>
      <c r="E29" s="439"/>
      <c r="F29" s="439"/>
      <c r="G29" s="439"/>
      <c r="H29" s="439"/>
      <c r="I29" s="439"/>
      <c r="K29" s="441"/>
      <c r="L29" s="441"/>
      <c r="M29" s="441"/>
      <c r="N29" s="441"/>
      <c r="O29" s="441"/>
      <c r="P29" s="441"/>
      <c r="Q29" s="441"/>
      <c r="R29" s="441"/>
      <c r="S29" s="441"/>
    </row>
    <row r="30" spans="1:19" ht="16.5" customHeight="1" x14ac:dyDescent="0.15">
      <c r="A30" s="439" t="str">
        <f>IF(COUNTBLANK('1.基礎データ'!E7:E7),"　　　　　　　　　　　　　　学校長　様",CONCATENATE('1.基礎データ'!E7,"長　様"))</f>
        <v>　　　　　　　　　　　　　　学校長　様</v>
      </c>
      <c r="B30" s="439"/>
      <c r="C30" s="439"/>
      <c r="D30" s="439"/>
      <c r="E30" s="439"/>
      <c r="F30" s="439"/>
      <c r="G30" s="439"/>
      <c r="H30" s="439"/>
      <c r="I30" s="439"/>
      <c r="K30" s="441"/>
      <c r="L30" s="441"/>
      <c r="M30" s="441"/>
      <c r="N30" s="441"/>
      <c r="O30" s="441"/>
      <c r="P30" s="441"/>
      <c r="Q30" s="441"/>
      <c r="R30" s="441"/>
      <c r="S30" s="441"/>
    </row>
    <row r="31" spans="1:19" ht="16.5" customHeight="1" x14ac:dyDescent="0.15">
      <c r="A31" s="440" t="s">
        <v>173</v>
      </c>
      <c r="B31" s="440"/>
      <c r="C31" s="440"/>
      <c r="D31" s="440"/>
      <c r="E31" s="440"/>
      <c r="F31" s="440"/>
      <c r="G31" s="440"/>
      <c r="H31" s="440"/>
      <c r="I31" s="440"/>
      <c r="K31" s="441"/>
      <c r="L31" s="441"/>
      <c r="M31" s="441"/>
      <c r="N31" s="441"/>
      <c r="O31" s="441"/>
      <c r="P31" s="441"/>
      <c r="Q31" s="441"/>
      <c r="R31" s="441"/>
      <c r="S31" s="441"/>
    </row>
    <row r="32" spans="1:19" ht="16.5" customHeight="1" x14ac:dyDescent="0.15">
      <c r="A32" s="440" t="s">
        <v>174</v>
      </c>
      <c r="B32" s="440"/>
      <c r="C32" s="440"/>
      <c r="D32" s="440"/>
      <c r="E32" s="440"/>
      <c r="F32" s="440"/>
      <c r="G32" s="440"/>
      <c r="H32" s="440"/>
      <c r="I32" s="440"/>
      <c r="K32" s="441"/>
      <c r="L32" s="441"/>
      <c r="M32" s="441"/>
      <c r="N32" s="441"/>
      <c r="O32" s="441"/>
      <c r="P32" s="441"/>
      <c r="Q32" s="441"/>
      <c r="R32" s="441"/>
      <c r="S32" s="441"/>
    </row>
    <row r="33" spans="1:19" ht="16.5" customHeight="1" x14ac:dyDescent="0.15">
      <c r="A33" s="91"/>
      <c r="B33" s="91"/>
      <c r="C33" s="91"/>
      <c r="D33" s="91"/>
      <c r="E33" s="91"/>
      <c r="F33" s="91"/>
      <c r="G33" s="91"/>
      <c r="H33" s="91"/>
      <c r="I33" s="91"/>
      <c r="K33" s="441"/>
      <c r="L33" s="441"/>
      <c r="M33" s="441"/>
      <c r="N33" s="441"/>
      <c r="O33" s="441"/>
      <c r="P33" s="441"/>
      <c r="Q33" s="441"/>
      <c r="R33" s="441"/>
      <c r="S33" s="441"/>
    </row>
    <row r="34" spans="1:19" ht="16.5" customHeight="1" x14ac:dyDescent="0.15">
      <c r="A34" s="438" t="s">
        <v>172</v>
      </c>
      <c r="B34" s="438"/>
      <c r="C34" s="438"/>
      <c r="D34" s="438"/>
      <c r="E34" s="438"/>
      <c r="F34" s="438"/>
      <c r="G34" s="438"/>
      <c r="H34" s="438"/>
      <c r="I34" s="438"/>
    </row>
    <row r="35" spans="1:19" ht="16.5" customHeight="1" x14ac:dyDescent="0.15">
      <c r="A35" s="33"/>
      <c r="B35" s="33"/>
      <c r="C35" s="33"/>
      <c r="D35" s="33"/>
      <c r="E35" s="33"/>
      <c r="F35" s="33"/>
      <c r="G35" s="33"/>
      <c r="H35" s="33"/>
      <c r="I35" s="33"/>
    </row>
    <row r="36" spans="1:19" ht="16.5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</row>
    <row r="37" spans="1:19" ht="16.5" customHeight="1" x14ac:dyDescent="0.15">
      <c r="A37" s="33"/>
      <c r="B37" s="100">
        <f>B10</f>
        <v>2026</v>
      </c>
      <c r="C37" s="101" t="s">
        <v>238</v>
      </c>
      <c r="D37" s="101"/>
      <c r="E37" s="101"/>
      <c r="F37" s="101"/>
      <c r="G37" s="101"/>
      <c r="H37" s="101"/>
      <c r="I37" s="33"/>
    </row>
    <row r="38" spans="1:19" ht="16.5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</row>
    <row r="39" spans="1:19" ht="16.5" customHeight="1" x14ac:dyDescent="0.15">
      <c r="A39" s="33"/>
      <c r="B39" s="33"/>
      <c r="C39" s="33"/>
      <c r="D39" s="33"/>
      <c r="E39" s="33"/>
      <c r="F39" s="33"/>
      <c r="G39" s="33"/>
      <c r="H39" s="33"/>
      <c r="I39" s="33"/>
    </row>
    <row r="40" spans="1:19" ht="16.5" customHeight="1" x14ac:dyDescent="0.15">
      <c r="A40" s="33"/>
      <c r="B40" s="33"/>
      <c r="C40" s="89" t="str">
        <f>C13&amp;""</f>
        <v>特別推薦・推薦の送り状</v>
      </c>
      <c r="D40" s="89"/>
      <c r="E40" s="87" t="str">
        <f>E13&amp;""</f>
        <v/>
      </c>
      <c r="F40" s="87"/>
      <c r="G40" s="33" t="str">
        <f>G13&amp;""</f>
        <v>通</v>
      </c>
      <c r="H40" s="33"/>
      <c r="I40" s="33"/>
    </row>
    <row r="41" spans="1:19" ht="6.75" customHeight="1" x14ac:dyDescent="0.15">
      <c r="A41" s="33"/>
      <c r="B41" s="33"/>
      <c r="C41" s="89"/>
      <c r="D41" s="89"/>
      <c r="E41" s="87"/>
      <c r="F41" s="87"/>
      <c r="G41" s="33"/>
      <c r="H41" s="33"/>
      <c r="I41" s="33"/>
    </row>
    <row r="42" spans="1:19" ht="16.5" customHeight="1" x14ac:dyDescent="0.15">
      <c r="A42" s="33"/>
      <c r="B42" s="33"/>
      <c r="C42" s="89" t="str">
        <f>C15&amp;""</f>
        <v>推薦書</v>
      </c>
      <c r="D42" s="89"/>
      <c r="E42" s="87" t="str">
        <f>E15&amp;""</f>
        <v/>
      </c>
      <c r="F42" s="87"/>
      <c r="G42" s="33" t="str">
        <f>G15&amp;""</f>
        <v>通</v>
      </c>
      <c r="H42" s="33"/>
      <c r="I42" s="33"/>
    </row>
    <row r="43" spans="1:19" ht="6.75" customHeight="1" x14ac:dyDescent="0.15">
      <c r="A43" s="33"/>
      <c r="B43" s="33"/>
      <c r="C43" s="89"/>
      <c r="D43" s="89"/>
      <c r="E43" s="87"/>
      <c r="F43" s="87"/>
      <c r="G43" s="33"/>
      <c r="H43" s="33"/>
      <c r="I43" s="33"/>
    </row>
    <row r="44" spans="1:19" ht="16.5" customHeight="1" x14ac:dyDescent="0.15">
      <c r="A44" s="33"/>
      <c r="B44" s="33"/>
      <c r="C44" s="89" t="str">
        <f>C17&amp;""</f>
        <v>調査書</v>
      </c>
      <c r="D44" s="89"/>
      <c r="E44" s="87" t="str">
        <f>E17&amp;""</f>
        <v/>
      </c>
      <c r="F44" s="87"/>
      <c r="G44" s="33" t="str">
        <f>G17&amp;""</f>
        <v>通</v>
      </c>
      <c r="H44" s="33"/>
      <c r="I44" s="33"/>
    </row>
    <row r="45" spans="1:19" ht="6.75" customHeight="1" x14ac:dyDescent="0.15">
      <c r="A45" s="33"/>
      <c r="B45" s="33"/>
      <c r="C45" s="89"/>
      <c r="D45" s="89"/>
      <c r="E45" s="87"/>
      <c r="F45" s="87"/>
      <c r="G45" s="33"/>
      <c r="H45" s="33"/>
      <c r="I45" s="33"/>
    </row>
    <row r="46" spans="1:19" ht="16.5" customHeight="1" x14ac:dyDescent="0.15">
      <c r="A46" s="33"/>
      <c r="B46" s="33"/>
      <c r="C46" s="89" t="str">
        <f>C19&amp;""</f>
        <v>写真票</v>
      </c>
      <c r="D46" s="89"/>
      <c r="E46" s="87" t="str">
        <f>E19&amp;""</f>
        <v/>
      </c>
      <c r="F46" s="87"/>
      <c r="G46" s="33" t="str">
        <f>G19&amp;""</f>
        <v>通</v>
      </c>
      <c r="H46" s="33"/>
      <c r="I46" s="33"/>
    </row>
    <row r="47" spans="1:19" ht="6.75" customHeight="1" x14ac:dyDescent="0.15">
      <c r="A47" s="33"/>
      <c r="B47" s="33"/>
      <c r="C47" s="89"/>
      <c r="D47" s="89"/>
      <c r="E47" s="87"/>
      <c r="F47" s="87"/>
      <c r="G47" s="33"/>
      <c r="H47" s="33"/>
      <c r="I47" s="33"/>
    </row>
    <row r="48" spans="1:19" ht="16.5" customHeight="1" x14ac:dyDescent="0.15">
      <c r="A48" s="33"/>
      <c r="B48" s="33"/>
      <c r="C48" s="89" t="str">
        <f>C21&amp;""</f>
        <v>志願理由書</v>
      </c>
      <c r="D48" s="89"/>
      <c r="E48" s="87" t="str">
        <f t="shared" ref="E48:E50" si="0">E21&amp;""</f>
        <v/>
      </c>
      <c r="F48" s="87"/>
      <c r="G48" s="33" t="str">
        <f t="shared" ref="G48:G50" si="1">G21&amp;""</f>
        <v>通</v>
      </c>
      <c r="H48" s="33"/>
      <c r="I48" s="33"/>
    </row>
    <row r="49" spans="1:9" ht="7.5" customHeight="1" x14ac:dyDescent="0.15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6.5" customHeight="1" x14ac:dyDescent="0.15">
      <c r="A50" s="33"/>
      <c r="B50" s="33"/>
      <c r="C50" s="89" t="str">
        <f>C23&amp;""</f>
        <v>受領書返送用の返信用封筒</v>
      </c>
      <c r="D50" s="89"/>
      <c r="E50" s="319" t="str">
        <f t="shared" si="0"/>
        <v/>
      </c>
      <c r="F50" s="319"/>
      <c r="G50" s="320" t="str">
        <f t="shared" si="1"/>
        <v>通</v>
      </c>
      <c r="H50" s="33"/>
      <c r="I50" s="33"/>
    </row>
    <row r="51" spans="1:9" ht="16.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</row>
  </sheetData>
  <sheetProtection sheet="1" selectLockedCells="1"/>
  <mergeCells count="14">
    <mergeCell ref="K24:S33"/>
    <mergeCell ref="H1:I1"/>
    <mergeCell ref="H28:I28"/>
    <mergeCell ref="A3:I3"/>
    <mergeCell ref="A4:I4"/>
    <mergeCell ref="A5:I5"/>
    <mergeCell ref="A26:I26"/>
    <mergeCell ref="A29:I29"/>
    <mergeCell ref="A2:I2"/>
    <mergeCell ref="A34:I34"/>
    <mergeCell ref="A30:I30"/>
    <mergeCell ref="A31:I31"/>
    <mergeCell ref="A32:I32"/>
    <mergeCell ref="A7:I7"/>
  </mergeCells>
  <phoneticPr fontId="45"/>
  <dataValidations count="2">
    <dataValidation type="list" allowBlank="1" showInputMessage="1" showErrorMessage="1" sqref="C20 C14 C16 C18" xr:uid="{00000000-0002-0000-0500-000000000000}">
      <formula1>"推薦の送り状,推薦書,調査書,写真票"</formula1>
    </dataValidation>
    <dataValidation type="list" allowBlank="1" showInputMessage="1" showErrorMessage="1" sqref="C13 C15 C17 C19 C21 C23" xr:uid="{E3EEABBE-FBCD-47DC-9D57-24BAC4537FA9}">
      <formula1>"特別推薦・推薦の送り状,推薦書,調査書,写真票,志願理由書,受領書返送用の返信用封筒"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  <pageSetUpPr fitToPage="1"/>
  </sheetPr>
  <dimension ref="B1:AM58"/>
  <sheetViews>
    <sheetView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165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108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IF(COUNTIFS('2.受験生データ'!J15,"*〇*")&gt;0,"〇","")</f>
        <v/>
      </c>
      <c r="K9" s="568"/>
      <c r="L9" s="567" t="s">
        <v>118</v>
      </c>
      <c r="M9" s="568"/>
      <c r="N9" s="491" t="s">
        <v>261</v>
      </c>
      <c r="O9" s="491"/>
      <c r="P9" s="491"/>
      <c r="Q9" s="491"/>
      <c r="R9" s="491"/>
      <c r="S9" s="491"/>
      <c r="T9" s="492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IF(COUNTIFS('2.受験生データ'!K15,"*〇*")&gt;0,"〇","")</f>
        <v/>
      </c>
      <c r="K10" s="488"/>
      <c r="L10" s="569"/>
      <c r="M10" s="570"/>
      <c r="N10" s="475" t="str">
        <f>IF(OR(COUNTIFS('2.受験生データ'!N15,"*工*")&gt;0,COUNTIFS('2.受験生データ'!N15,"*化*")&gt;0),'2.受験生データ'!N15&amp;"科","－－－－－－")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IF(OR(COUNTIFS('2.受験生データ'!O15,"*工*")&gt;0,COUNTIFS('2.受験生データ'!O15,"*化*")&gt;0),'2.受験生データ'!O15&amp;"科","－－－－－－")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IF(OR(COUNTIFS('2.受験生データ'!P15,"*工*")&gt;0,COUNTIFS('2.受験生データ'!P15,"*化*")&gt;0),'2.受験生データ'!P15&amp;"科","－－－－－－")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IF(COUNTIFS('2.受験生データ'!L15,"*〇*")&gt;0,"〇","")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IF(COUNTIFS('2.受験生データ'!M15,"*〇*")&gt;0,"〇","")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IF(COUNTBLANK('2.受験生データ'!E15),"",'2.受験生データ'!E15)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IF(COUNTBLANK('2.受験生データ'!D15),"",'2.受験生データ'!D15)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IF('2.受験生データ'!F15="男",男性１,IF('2.受験生データ'!F15="女",女性１,"男 ・ 女"))</f>
        <v>男 ・ 女</v>
      </c>
      <c r="U14" s="623"/>
      <c r="V14" s="623"/>
      <c r="W14" s="623"/>
      <c r="X14" s="537" t="str">
        <f>IF(COUNTBLANK('2.受験生データ'!G15),"西暦　　年　　月　　日生",CONCATENATE('2.受験生データ'!G15,'2.受験生データ'!H15,'2.受験生データ'!I15,"生"))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287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287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120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120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120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120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 t="s">
        <v>270</v>
      </c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120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120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120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120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124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37"/>
      <c r="AI38" s="76"/>
    </row>
    <row r="39" spans="2:35" s="127" customFormat="1" ht="12.6" customHeight="1" x14ac:dyDescent="0.15">
      <c r="B39" s="76"/>
      <c r="C39" s="136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2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111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D38:N38"/>
    <mergeCell ref="J9:K9"/>
    <mergeCell ref="R25:S25"/>
    <mergeCell ref="AK6:AM22"/>
    <mergeCell ref="F18:AH18"/>
    <mergeCell ref="Z25:AH25"/>
    <mergeCell ref="V24:W24"/>
    <mergeCell ref="P25:Q25"/>
    <mergeCell ref="V25:W25"/>
    <mergeCell ref="X25:Y25"/>
    <mergeCell ref="J24:K24"/>
    <mergeCell ref="V6:AA8"/>
    <mergeCell ref="Z24:AH24"/>
    <mergeCell ref="T25:U25"/>
    <mergeCell ref="Z23:AH23"/>
    <mergeCell ref="J11:K11"/>
    <mergeCell ref="P20:Q22"/>
    <mergeCell ref="R20:S22"/>
    <mergeCell ref="F16:O16"/>
    <mergeCell ref="F33:G33"/>
    <mergeCell ref="F34:G34"/>
    <mergeCell ref="T14:W15"/>
    <mergeCell ref="J12:K12"/>
    <mergeCell ref="X20:Y22"/>
    <mergeCell ref="K2:Z2"/>
    <mergeCell ref="F45:AH45"/>
    <mergeCell ref="L9:M12"/>
    <mergeCell ref="AE16:AH16"/>
    <mergeCell ref="AE19:AH19"/>
    <mergeCell ref="H20:I22"/>
    <mergeCell ref="J20:K22"/>
    <mergeCell ref="L20:M22"/>
    <mergeCell ref="N20:O22"/>
    <mergeCell ref="T24:U24"/>
    <mergeCell ref="F24:G24"/>
    <mergeCell ref="R23:S23"/>
    <mergeCell ref="H23:I23"/>
    <mergeCell ref="J23:K23"/>
    <mergeCell ref="L23:M23"/>
    <mergeCell ref="G20:G21"/>
    <mergeCell ref="L24:M24"/>
    <mergeCell ref="I3:AB4"/>
    <mergeCell ref="V20:W22"/>
    <mergeCell ref="T20:U22"/>
    <mergeCell ref="P23:Q23"/>
    <mergeCell ref="L30:AH31"/>
    <mergeCell ref="F6:I8"/>
    <mergeCell ref="AB6:AH8"/>
    <mergeCell ref="L32:AH32"/>
    <mergeCell ref="L33:AH33"/>
    <mergeCell ref="F26:AH26"/>
    <mergeCell ref="X24:Y24"/>
    <mergeCell ref="J25:K25"/>
    <mergeCell ref="R24:S24"/>
    <mergeCell ref="T23:U23"/>
    <mergeCell ref="L25:M25"/>
    <mergeCell ref="N25:O25"/>
    <mergeCell ref="H33:J33"/>
    <mergeCell ref="F32:G32"/>
    <mergeCell ref="N24:O24"/>
    <mergeCell ref="P24:Q24"/>
    <mergeCell ref="Q41:AD41"/>
    <mergeCell ref="AG41:AH42"/>
    <mergeCell ref="F11:I11"/>
    <mergeCell ref="M17:AH17"/>
    <mergeCell ref="Z20:AH22"/>
    <mergeCell ref="F13:S13"/>
    <mergeCell ref="F14:S15"/>
    <mergeCell ref="X14:AH15"/>
    <mergeCell ref="F21:F22"/>
    <mergeCell ref="F12:I12"/>
    <mergeCell ref="F17:L17"/>
    <mergeCell ref="F19:O19"/>
    <mergeCell ref="P16:AD16"/>
    <mergeCell ref="T42:AC42"/>
    <mergeCell ref="H24:I24"/>
    <mergeCell ref="H25:I25"/>
    <mergeCell ref="L34:AH34"/>
    <mergeCell ref="F30:G31"/>
    <mergeCell ref="F23:G23"/>
    <mergeCell ref="F27:AH29"/>
    <mergeCell ref="H34:J34"/>
    <mergeCell ref="H32:J32"/>
    <mergeCell ref="X23:Y23"/>
    <mergeCell ref="V23:W23"/>
    <mergeCell ref="C16:E19"/>
    <mergeCell ref="C13:E13"/>
    <mergeCell ref="C14:E15"/>
    <mergeCell ref="F25:G25"/>
    <mergeCell ref="H30:K31"/>
    <mergeCell ref="N23:O23"/>
    <mergeCell ref="F46:AH46"/>
    <mergeCell ref="C6:E8"/>
    <mergeCell ref="F9:F10"/>
    <mergeCell ref="G9:I9"/>
    <mergeCell ref="G10:I10"/>
    <mergeCell ref="N10:T12"/>
    <mergeCell ref="U10:AA12"/>
    <mergeCell ref="AB10:AH12"/>
    <mergeCell ref="J10:K10"/>
    <mergeCell ref="T40:AG40"/>
    <mergeCell ref="N9:T9"/>
    <mergeCell ref="U9:AA9"/>
    <mergeCell ref="AB9:AH9"/>
    <mergeCell ref="P19:AD19"/>
    <mergeCell ref="D30:D34"/>
    <mergeCell ref="C9:E12"/>
    <mergeCell ref="D20:D29"/>
    <mergeCell ref="AE41:AF42"/>
  </mergeCells>
  <phoneticPr fontId="8"/>
  <dataValidations count="4">
    <dataValidation type="list" allowBlank="1" showInputMessage="1" showErrorMessage="1" sqref="AE19" xr:uid="{00000000-0002-0000-0600-000000000000}">
      <formula1>種別</formula1>
    </dataValidation>
    <dataValidation type="list" allowBlank="1" showInputMessage="1" showErrorMessage="1" sqref="F16" xr:uid="{00000000-0002-0000-0600-000001000000}">
      <formula1>入学</formula1>
    </dataValidation>
    <dataValidation type="list" allowBlank="1" showInputMessage="1" showErrorMessage="1" sqref="F19" xr:uid="{00000000-0002-0000-0600-000002000000}">
      <formula1>卒業</formula1>
    </dataValidation>
    <dataValidation type="whole" allowBlank="1" showInputMessage="1" showErrorMessage="1" sqref="H23:Y25" xr:uid="{00000000-0002-0000-0600-000003000000}">
      <formula1>1</formula1>
      <formula2>5</formula2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7EA2-3867-4CA7-8552-8321C4CCE6E1}">
  <sheetPr>
    <tabColor rgb="FFFFC000"/>
    <pageSetUpPr fitToPage="1"/>
  </sheetPr>
  <dimension ref="B1:BB72"/>
  <sheetViews>
    <sheetView topLeftCell="A2" workbookViewId="0">
      <selection activeCell="AI31" sqref="AI31:AO36"/>
    </sheetView>
  </sheetViews>
  <sheetFormatPr defaultColWidth="9" defaultRowHeight="13.5" x14ac:dyDescent="0.15"/>
  <cols>
    <col min="1" max="1" width="3.125" style="163" customWidth="1"/>
    <col min="2" max="33" width="3.25" style="163" customWidth="1"/>
    <col min="34" max="16384" width="9" style="163"/>
  </cols>
  <sheetData>
    <row r="1" spans="2:34" s="102" customFormat="1" ht="21" x14ac:dyDescent="0.15">
      <c r="D1" s="160" t="s">
        <v>164</v>
      </c>
    </row>
    <row r="2" spans="2:34" ht="20.100000000000001" customHeight="1" x14ac:dyDescent="0.15">
      <c r="B2" s="161"/>
      <c r="C2" s="162"/>
      <c r="D2" s="162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641" t="s">
        <v>183</v>
      </c>
      <c r="V2" s="642"/>
      <c r="W2" s="642"/>
      <c r="X2" s="642"/>
      <c r="Y2" s="642"/>
      <c r="Z2" s="643"/>
      <c r="AA2" s="647"/>
      <c r="AB2" s="642"/>
      <c r="AC2" s="642"/>
      <c r="AD2" s="642"/>
      <c r="AE2" s="642"/>
      <c r="AF2" s="642"/>
      <c r="AG2" s="643"/>
    </row>
    <row r="3" spans="2:34" ht="13.5" customHeight="1" x14ac:dyDescent="0.15"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2"/>
      <c r="O3" s="164"/>
      <c r="P3" s="164"/>
      <c r="Q3" s="164"/>
      <c r="R3" s="164"/>
      <c r="S3" s="164"/>
      <c r="T3" s="164"/>
      <c r="U3" s="644"/>
      <c r="V3" s="645"/>
      <c r="W3" s="645"/>
      <c r="X3" s="645"/>
      <c r="Y3" s="645"/>
      <c r="Z3" s="646"/>
      <c r="AA3" s="644"/>
      <c r="AB3" s="645"/>
      <c r="AC3" s="645"/>
      <c r="AD3" s="645"/>
      <c r="AE3" s="645"/>
      <c r="AF3" s="645"/>
      <c r="AG3" s="646"/>
    </row>
    <row r="4" spans="2:34" ht="13.5" customHeight="1" x14ac:dyDescent="0.15">
      <c r="B4" s="165"/>
      <c r="C4" s="166"/>
      <c r="D4" s="166"/>
      <c r="E4" s="166"/>
      <c r="F4" s="161"/>
      <c r="G4" s="161"/>
      <c r="H4" s="161"/>
      <c r="I4" s="161"/>
      <c r="J4" s="161"/>
      <c r="K4" s="161"/>
      <c r="L4" s="161"/>
      <c r="M4" s="161"/>
      <c r="N4" s="162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7"/>
      <c r="Z4" s="162"/>
      <c r="AA4" s="162"/>
      <c r="AB4" s="161"/>
      <c r="AC4" s="161"/>
      <c r="AD4" s="161"/>
      <c r="AE4" s="161"/>
      <c r="AF4" s="161"/>
      <c r="AG4" s="161"/>
      <c r="AH4" s="168"/>
    </row>
    <row r="5" spans="2:34" ht="13.5" customHeight="1" x14ac:dyDescent="0.15"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648" t="str">
        <f>IF(COUNTBLANK('1.基礎データ'!I13:I13),"　　年　　月　　日",CONCATENATE('1.基礎データ'!E13," ",'1.基礎データ'!G13,'1.基礎データ'!I13))</f>
        <v>　　年　　月　　日</v>
      </c>
      <c r="X5" s="649"/>
      <c r="Y5" s="649"/>
      <c r="Z5" s="649"/>
      <c r="AA5" s="649"/>
      <c r="AB5" s="649"/>
      <c r="AC5" s="649"/>
      <c r="AD5" s="649"/>
      <c r="AE5" s="649"/>
      <c r="AF5" s="649"/>
      <c r="AG5" s="650"/>
    </row>
    <row r="6" spans="2:34" ht="13.5" customHeight="1" x14ac:dyDescent="0.15">
      <c r="B6" s="17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2"/>
    </row>
    <row r="7" spans="2:34" ht="13.5" customHeight="1" x14ac:dyDescent="0.15">
      <c r="B7" s="17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2"/>
    </row>
    <row r="8" spans="2:34" ht="13.5" customHeight="1" x14ac:dyDescent="0.15">
      <c r="B8" s="171"/>
      <c r="C8" s="162"/>
      <c r="D8" s="162"/>
      <c r="E8" s="162"/>
      <c r="F8" s="162"/>
      <c r="G8" s="162"/>
      <c r="H8" s="162"/>
      <c r="I8" s="162"/>
      <c r="J8" s="162"/>
      <c r="K8" s="653" t="s">
        <v>269</v>
      </c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162"/>
      <c r="AA8" s="162"/>
      <c r="AB8" s="162"/>
      <c r="AC8" s="162"/>
      <c r="AD8" s="162"/>
      <c r="AE8" s="162"/>
      <c r="AF8" s="162"/>
      <c r="AG8" s="172"/>
    </row>
    <row r="9" spans="2:34" ht="13.5" customHeight="1" x14ac:dyDescent="0.15">
      <c r="B9" s="171"/>
      <c r="C9" s="162"/>
      <c r="D9" s="162"/>
      <c r="E9" s="162"/>
      <c r="F9" s="162"/>
      <c r="G9" s="162"/>
      <c r="H9" s="162"/>
      <c r="I9" s="162"/>
      <c r="J9" s="162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162"/>
      <c r="AA9" s="313"/>
      <c r="AB9" s="162"/>
      <c r="AC9" s="162"/>
      <c r="AD9" s="313"/>
      <c r="AE9" s="162"/>
      <c r="AF9" s="162"/>
      <c r="AG9" s="172"/>
    </row>
    <row r="10" spans="2:34" ht="13.5" customHeight="1" x14ac:dyDescent="0.15">
      <c r="B10" s="171"/>
      <c r="C10" s="173"/>
      <c r="D10" s="173"/>
      <c r="E10" s="173"/>
      <c r="F10" s="173"/>
      <c r="G10" s="173"/>
      <c r="H10" s="173"/>
      <c r="I10" s="173"/>
      <c r="J10" s="162"/>
      <c r="K10" s="654" t="s">
        <v>184</v>
      </c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162"/>
      <c r="AA10" s="162"/>
      <c r="AB10" s="162"/>
      <c r="AC10" s="162"/>
      <c r="AD10" s="162"/>
      <c r="AE10" s="162"/>
      <c r="AF10" s="162"/>
      <c r="AG10" s="172"/>
    </row>
    <row r="11" spans="2:34" ht="13.5" customHeight="1" x14ac:dyDescent="0.15">
      <c r="B11" s="171"/>
      <c r="C11" s="173"/>
      <c r="D11" s="173"/>
      <c r="E11" s="173"/>
      <c r="F11" s="173"/>
      <c r="G11" s="173"/>
      <c r="H11" s="173"/>
      <c r="I11" s="173"/>
      <c r="J11" s="162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162"/>
      <c r="AA11" s="162"/>
      <c r="AB11" s="162"/>
      <c r="AC11" s="162"/>
      <c r="AD11" s="162"/>
      <c r="AE11" s="162"/>
      <c r="AF11" s="162"/>
      <c r="AG11" s="172"/>
    </row>
    <row r="12" spans="2:34" ht="13.5" customHeight="1" x14ac:dyDescent="0.15">
      <c r="B12" s="171"/>
      <c r="C12" s="173"/>
      <c r="D12" s="173"/>
      <c r="E12" s="173"/>
      <c r="F12" s="173"/>
      <c r="G12" s="173"/>
      <c r="H12" s="173"/>
      <c r="I12" s="173"/>
      <c r="J12" s="162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162"/>
      <c r="AA12" s="162"/>
      <c r="AB12" s="162"/>
      <c r="AC12" s="162"/>
      <c r="AD12" s="162"/>
      <c r="AE12" s="162"/>
      <c r="AF12" s="162"/>
      <c r="AG12" s="172"/>
    </row>
    <row r="13" spans="2:34" ht="13.5" customHeight="1" x14ac:dyDescent="0.15">
      <c r="B13" s="171"/>
      <c r="C13" s="173"/>
      <c r="D13" s="173"/>
      <c r="E13" s="173"/>
      <c r="F13" s="173"/>
      <c r="G13" s="173"/>
      <c r="H13" s="173"/>
      <c r="I13" s="173"/>
      <c r="J13" s="16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62"/>
      <c r="AA13" s="162"/>
      <c r="AB13" s="162"/>
      <c r="AC13" s="162"/>
      <c r="AD13" s="162"/>
      <c r="AE13" s="162"/>
      <c r="AF13" s="162"/>
      <c r="AG13" s="172"/>
    </row>
    <row r="14" spans="2:34" ht="13.5" customHeight="1" x14ac:dyDescent="0.15">
      <c r="B14" s="171"/>
      <c r="C14" s="165"/>
      <c r="D14" s="165"/>
      <c r="E14" s="165"/>
      <c r="F14" s="165"/>
      <c r="G14" s="165"/>
      <c r="H14" s="165"/>
      <c r="I14" s="16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75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72"/>
    </row>
    <row r="15" spans="2:34" ht="18.75" customHeight="1" x14ac:dyDescent="0.15">
      <c r="B15" s="171"/>
      <c r="C15" s="176"/>
      <c r="D15" s="176"/>
      <c r="E15" s="176"/>
      <c r="F15" s="176"/>
      <c r="G15" s="176"/>
      <c r="H15" s="176"/>
      <c r="I15" s="176"/>
      <c r="J15" s="162"/>
      <c r="K15" s="162"/>
      <c r="L15" s="162"/>
      <c r="M15" s="162"/>
      <c r="N15" s="162"/>
      <c r="O15" s="162"/>
      <c r="P15" s="162"/>
      <c r="Q15" s="162"/>
      <c r="R15" s="165" t="s">
        <v>185</v>
      </c>
      <c r="S15" s="162"/>
      <c r="T15" s="162"/>
      <c r="U15" s="177" t="str">
        <f>IF(COUNTBLANK('1.基礎データ'!E7:E7),"",'1.基礎データ'!E7)</f>
        <v/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78"/>
    </row>
    <row r="16" spans="2:34" ht="18.75" customHeight="1" x14ac:dyDescent="0.15">
      <c r="B16" s="171"/>
      <c r="C16" s="176"/>
      <c r="D16" s="176"/>
      <c r="E16" s="176"/>
      <c r="F16" s="176"/>
      <c r="G16" s="176"/>
      <c r="H16" s="176"/>
      <c r="I16" s="176"/>
      <c r="J16" s="162"/>
      <c r="K16" s="162"/>
      <c r="L16" s="162"/>
      <c r="M16" s="162"/>
      <c r="N16" s="162"/>
      <c r="O16" s="162"/>
      <c r="P16" s="162"/>
      <c r="Q16" s="162"/>
      <c r="R16" s="165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632" t="s">
        <v>186</v>
      </c>
      <c r="AE16" s="633"/>
      <c r="AF16" s="634"/>
      <c r="AG16" s="179"/>
    </row>
    <row r="17" spans="2:41" ht="18.75" customHeight="1" x14ac:dyDescent="0.15">
      <c r="B17" s="171"/>
      <c r="C17" s="176"/>
      <c r="D17" s="176"/>
      <c r="E17" s="176"/>
      <c r="F17" s="176"/>
      <c r="G17" s="176"/>
      <c r="H17" s="176"/>
      <c r="I17" s="176"/>
      <c r="J17" s="162"/>
      <c r="K17" s="162"/>
      <c r="L17" s="162"/>
      <c r="M17" s="162"/>
      <c r="N17" s="162"/>
      <c r="O17" s="162"/>
      <c r="P17" s="162"/>
      <c r="Q17" s="162"/>
      <c r="R17" s="165" t="s">
        <v>187</v>
      </c>
      <c r="S17" s="162"/>
      <c r="T17" s="162"/>
      <c r="U17" s="177" t="str">
        <f>IF(COUNTBLANK('1.基礎データ'!E10:E10),"",'1.基礎データ'!E10)</f>
        <v/>
      </c>
      <c r="V17" s="109"/>
      <c r="W17" s="109"/>
      <c r="X17" s="109"/>
      <c r="Y17" s="109"/>
      <c r="Z17" s="109"/>
      <c r="AA17" s="109"/>
      <c r="AB17" s="109"/>
      <c r="AC17" s="180"/>
      <c r="AD17" s="635"/>
      <c r="AE17" s="636"/>
      <c r="AF17" s="637"/>
      <c r="AG17" s="179"/>
    </row>
    <row r="18" spans="2:41" ht="18.75" customHeight="1" x14ac:dyDescent="0.15">
      <c r="B18" s="171"/>
      <c r="C18" s="176"/>
      <c r="D18" s="176"/>
      <c r="E18" s="176"/>
      <c r="F18" s="176"/>
      <c r="G18" s="176"/>
      <c r="H18" s="176"/>
      <c r="I18" s="176"/>
      <c r="J18" s="162"/>
      <c r="K18" s="162"/>
      <c r="L18" s="162"/>
      <c r="M18" s="162"/>
      <c r="N18" s="162"/>
      <c r="O18" s="162"/>
      <c r="P18" s="162"/>
      <c r="Q18" s="162"/>
      <c r="R18" s="165"/>
      <c r="S18" s="162"/>
      <c r="T18" s="162"/>
      <c r="U18" s="109"/>
      <c r="V18" s="109"/>
      <c r="W18" s="109"/>
      <c r="X18" s="109"/>
      <c r="Y18" s="109"/>
      <c r="Z18" s="109"/>
      <c r="AA18" s="109"/>
      <c r="AB18" s="109"/>
      <c r="AC18" s="180"/>
      <c r="AD18" s="638"/>
      <c r="AE18" s="639"/>
      <c r="AF18" s="640"/>
      <c r="AG18" s="179"/>
    </row>
    <row r="19" spans="2:41" ht="18.75" customHeight="1" x14ac:dyDescent="0.15">
      <c r="B19" s="171"/>
      <c r="C19" s="176"/>
      <c r="D19" s="176"/>
      <c r="E19" s="176"/>
      <c r="F19" s="176"/>
      <c r="G19" s="176"/>
      <c r="H19" s="176"/>
      <c r="I19" s="176"/>
      <c r="J19" s="162"/>
      <c r="K19" s="162"/>
      <c r="L19" s="162"/>
      <c r="M19" s="162"/>
      <c r="N19" s="295"/>
      <c r="O19" s="162"/>
      <c r="P19" s="162"/>
      <c r="Q19" s="162"/>
      <c r="R19" s="165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1"/>
      <c r="AF19" s="181"/>
      <c r="AG19" s="182"/>
    </row>
    <row r="20" spans="2:41" ht="13.5" customHeight="1" x14ac:dyDescent="0.15">
      <c r="B20" s="171"/>
      <c r="C20" s="176"/>
      <c r="D20" s="176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72"/>
    </row>
    <row r="21" spans="2:41" ht="15.95" customHeight="1" x14ac:dyDescent="0.15">
      <c r="B21" s="171"/>
      <c r="C21" s="183"/>
      <c r="D21" s="668" t="s">
        <v>285</v>
      </c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183"/>
      <c r="AG21" s="172"/>
    </row>
    <row r="22" spans="2:41" ht="15.95" customHeight="1" x14ac:dyDescent="0.15">
      <c r="B22" s="171"/>
      <c r="C22" s="183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183"/>
      <c r="AG22" s="172"/>
    </row>
    <row r="23" spans="2:41" ht="13.5" customHeight="1" x14ac:dyDescent="0.15">
      <c r="B23" s="17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655" t="s">
        <v>188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72"/>
    </row>
    <row r="24" spans="2:41" ht="13.5" customHeight="1" x14ac:dyDescent="0.15">
      <c r="B24" s="17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5"/>
      <c r="R24" s="655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72"/>
    </row>
    <row r="25" spans="2:41" ht="15.95" customHeight="1" x14ac:dyDescent="0.15">
      <c r="B25" s="677" t="s">
        <v>189</v>
      </c>
      <c r="C25" s="678"/>
      <c r="D25" s="678"/>
      <c r="E25" s="678"/>
      <c r="F25" s="679"/>
      <c r="G25" s="680" t="str">
        <f>IF(COUNTIFS('2.受験生データ'!J15,"*〇*")+COUNTIFS('2.受験生データ'!K15,"*〇*")+COUNTIFS('2.受験生データ'!L15,"*〇*")&gt;0,'2.受験生データ'!E15,"")</f>
        <v/>
      </c>
      <c r="H25" s="681"/>
      <c r="I25" s="681"/>
      <c r="J25" s="681"/>
      <c r="K25" s="681"/>
      <c r="L25" s="681"/>
      <c r="M25" s="681"/>
      <c r="N25" s="681"/>
      <c r="O25" s="681"/>
      <c r="P25" s="681"/>
      <c r="Q25" s="682"/>
      <c r="R25" s="641" t="s">
        <v>190</v>
      </c>
      <c r="S25" s="642"/>
      <c r="T25" s="642"/>
      <c r="U25" s="643"/>
      <c r="V25" s="680" t="str">
        <f>IF(COUNTIFS('2.受験生データ'!J15,"*〇*")+COUNTIFS('2.受験生データ'!K15,"*〇*")+COUNTIFS('2.受験生データ'!L15,"*〇*")&gt;0,'2.受験生データ'!N15,"")</f>
        <v/>
      </c>
      <c r="W25" s="685"/>
      <c r="X25" s="685"/>
      <c r="Y25" s="685"/>
      <c r="Z25" s="685"/>
      <c r="AA25" s="685"/>
      <c r="AB25" s="685"/>
      <c r="AC25" s="685"/>
      <c r="AD25" s="685"/>
      <c r="AE25" s="642" t="s">
        <v>191</v>
      </c>
      <c r="AF25" s="642"/>
      <c r="AG25" s="185"/>
    </row>
    <row r="26" spans="2:41" ht="20.100000000000001" customHeight="1" x14ac:dyDescent="0.15">
      <c r="B26" s="656" t="s">
        <v>192</v>
      </c>
      <c r="C26" s="657"/>
      <c r="D26" s="657"/>
      <c r="E26" s="657"/>
      <c r="F26" s="658"/>
      <c r="G26" s="662" t="str">
        <f>IF(COUNTIFS('2.受験生データ'!J15,"*〇*")+COUNTIFS('2.受験生データ'!K15,"*〇*")+COUNTIFS('2.受験生データ'!L15,"*〇*")&gt;0,'2.受験生データ'!D15,"")</f>
        <v/>
      </c>
      <c r="H26" s="663"/>
      <c r="I26" s="663"/>
      <c r="J26" s="663"/>
      <c r="K26" s="663"/>
      <c r="L26" s="663"/>
      <c r="M26" s="663"/>
      <c r="N26" s="663"/>
      <c r="O26" s="663"/>
      <c r="P26" s="663"/>
      <c r="Q26" s="664"/>
      <c r="R26" s="683"/>
      <c r="S26" s="655"/>
      <c r="T26" s="655"/>
      <c r="U26" s="684"/>
      <c r="V26" s="686"/>
      <c r="W26" s="687"/>
      <c r="X26" s="687"/>
      <c r="Y26" s="687"/>
      <c r="Z26" s="687"/>
      <c r="AA26" s="687"/>
      <c r="AB26" s="687"/>
      <c r="AC26" s="687"/>
      <c r="AD26" s="687"/>
      <c r="AE26" s="655"/>
      <c r="AF26" s="655"/>
      <c r="AG26" s="186"/>
    </row>
    <row r="27" spans="2:41" ht="20.100000000000001" customHeight="1" x14ac:dyDescent="0.15">
      <c r="B27" s="659"/>
      <c r="C27" s="660"/>
      <c r="D27" s="660"/>
      <c r="E27" s="660"/>
      <c r="F27" s="661"/>
      <c r="G27" s="665"/>
      <c r="H27" s="666"/>
      <c r="I27" s="666"/>
      <c r="J27" s="666"/>
      <c r="K27" s="666"/>
      <c r="L27" s="666"/>
      <c r="M27" s="666"/>
      <c r="N27" s="666"/>
      <c r="O27" s="666"/>
      <c r="P27" s="666"/>
      <c r="Q27" s="667"/>
      <c r="R27" s="644"/>
      <c r="S27" s="645"/>
      <c r="T27" s="645"/>
      <c r="U27" s="646"/>
      <c r="V27" s="688"/>
      <c r="W27" s="689"/>
      <c r="X27" s="689"/>
      <c r="Y27" s="689"/>
      <c r="Z27" s="689"/>
      <c r="AA27" s="689"/>
      <c r="AB27" s="689"/>
      <c r="AC27" s="689"/>
      <c r="AD27" s="689"/>
      <c r="AE27" s="645"/>
      <c r="AF27" s="645"/>
      <c r="AG27" s="187"/>
    </row>
    <row r="28" spans="2:41" ht="9.9499999999999993" customHeight="1" x14ac:dyDescent="0.15">
      <c r="B28" s="311"/>
      <c r="C28" s="312"/>
      <c r="D28" s="312"/>
      <c r="E28" s="312"/>
      <c r="F28" s="312"/>
      <c r="G28" s="176"/>
      <c r="H28" s="176"/>
      <c r="I28" s="176"/>
      <c r="J28" s="162"/>
      <c r="K28" s="162"/>
      <c r="L28" s="162"/>
      <c r="M28" s="162"/>
      <c r="N28" s="162"/>
      <c r="O28" s="162"/>
      <c r="P28" s="162"/>
      <c r="Q28" s="162"/>
      <c r="R28" s="313"/>
      <c r="S28" s="313"/>
      <c r="T28" s="313"/>
      <c r="U28" s="313"/>
      <c r="V28" s="190"/>
      <c r="W28" s="191"/>
      <c r="X28" s="191"/>
      <c r="Y28" s="162"/>
      <c r="Z28" s="162"/>
      <c r="AA28" s="162"/>
      <c r="AB28" s="162"/>
      <c r="AC28" s="162"/>
      <c r="AD28" s="162"/>
      <c r="AE28" s="313"/>
      <c r="AF28" s="313"/>
      <c r="AG28" s="186"/>
    </row>
    <row r="29" spans="2:41" ht="13.5" customHeight="1" x14ac:dyDescent="0.15">
      <c r="B29" s="669" t="s">
        <v>193</v>
      </c>
      <c r="C29" s="670"/>
      <c r="D29" s="670"/>
      <c r="E29" s="670"/>
      <c r="F29" s="670"/>
      <c r="G29" s="670"/>
      <c r="H29" s="670"/>
      <c r="I29" s="670"/>
      <c r="J29" s="670"/>
      <c r="K29" s="673" t="s">
        <v>194</v>
      </c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4"/>
    </row>
    <row r="30" spans="2:41" ht="13.5" customHeight="1" x14ac:dyDescent="0.15">
      <c r="B30" s="671"/>
      <c r="C30" s="672"/>
      <c r="D30" s="672"/>
      <c r="E30" s="672"/>
      <c r="F30" s="672"/>
      <c r="G30" s="672"/>
      <c r="H30" s="672"/>
      <c r="I30" s="672"/>
      <c r="J30" s="672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6"/>
    </row>
    <row r="31" spans="2:41" ht="17.45" customHeight="1" x14ac:dyDescent="0.15">
      <c r="B31" s="192" t="s">
        <v>195</v>
      </c>
      <c r="C31" s="193"/>
      <c r="D31" s="193"/>
      <c r="E31" s="194"/>
      <c r="F31" s="173"/>
      <c r="G31" s="162"/>
      <c r="H31" s="162"/>
      <c r="I31" s="162"/>
      <c r="J31" s="162"/>
      <c r="K31" s="162"/>
      <c r="L31" s="162"/>
      <c r="M31" s="162"/>
      <c r="N31" s="162"/>
      <c r="O31" s="162"/>
      <c r="P31" s="195"/>
      <c r="Q31" s="196" t="s">
        <v>196</v>
      </c>
      <c r="R31" s="197"/>
      <c r="S31" s="198"/>
      <c r="T31" s="198"/>
      <c r="U31" s="198"/>
      <c r="V31" s="198"/>
      <c r="W31" s="199"/>
      <c r="X31" s="198"/>
      <c r="Y31" s="200"/>
      <c r="Z31" s="200"/>
      <c r="AA31" s="200"/>
      <c r="AB31" s="201"/>
      <c r="AC31" s="201"/>
      <c r="AD31" s="162"/>
      <c r="AE31" s="162"/>
      <c r="AF31" s="162"/>
      <c r="AG31" s="172"/>
      <c r="AI31" s="690" t="s">
        <v>242</v>
      </c>
      <c r="AJ31" s="690"/>
      <c r="AK31" s="690"/>
      <c r="AL31" s="690"/>
      <c r="AM31" s="690"/>
      <c r="AN31" s="690"/>
      <c r="AO31" s="690"/>
    </row>
    <row r="32" spans="2:41" s="209" customFormat="1" ht="17.45" customHeight="1" x14ac:dyDescent="0.15">
      <c r="B32" s="202"/>
      <c r="C32" s="310" t="s">
        <v>232</v>
      </c>
      <c r="D32" s="165" t="s">
        <v>198</v>
      </c>
      <c r="E32" s="165"/>
      <c r="F32" s="165"/>
      <c r="G32" s="165"/>
      <c r="H32" s="165"/>
      <c r="I32" s="165"/>
      <c r="J32" s="203"/>
      <c r="K32" s="165"/>
      <c r="L32" s="165"/>
      <c r="M32" s="165"/>
      <c r="N32" s="165"/>
      <c r="O32" s="165"/>
      <c r="P32" s="204"/>
      <c r="Q32" s="203"/>
      <c r="R32" s="205" t="s">
        <v>199</v>
      </c>
      <c r="S32" s="206"/>
      <c r="T32" s="207"/>
      <c r="U32" s="207"/>
      <c r="V32" s="208"/>
      <c r="W32" s="208"/>
      <c r="X32" s="208"/>
      <c r="Y32" s="206"/>
      <c r="Z32" s="206"/>
      <c r="AA32" s="206"/>
      <c r="AB32" s="206"/>
      <c r="AC32" s="206"/>
      <c r="AD32" s="165"/>
      <c r="AE32" s="165"/>
      <c r="AF32" s="165"/>
      <c r="AG32" s="178"/>
      <c r="AI32" s="690"/>
      <c r="AJ32" s="690"/>
      <c r="AK32" s="690"/>
      <c r="AL32" s="690"/>
      <c r="AM32" s="690"/>
      <c r="AN32" s="690"/>
      <c r="AO32" s="690"/>
    </row>
    <row r="33" spans="2:54" s="209" customFormat="1" ht="17.45" customHeight="1" x14ac:dyDescent="0.15">
      <c r="B33" s="202"/>
      <c r="C33" s="310" t="s">
        <v>233</v>
      </c>
      <c r="D33" s="165" t="s">
        <v>200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204"/>
      <c r="Q33" s="203"/>
      <c r="R33" s="310" t="s">
        <v>233</v>
      </c>
      <c r="S33" s="165" t="s">
        <v>201</v>
      </c>
      <c r="T33" s="197"/>
      <c r="U33" s="197"/>
      <c r="V33" s="210"/>
      <c r="W33" s="210"/>
      <c r="X33" s="210"/>
      <c r="Y33" s="165"/>
      <c r="Z33" s="165"/>
      <c r="AA33" s="165"/>
      <c r="AB33" s="165"/>
      <c r="AC33" s="165"/>
      <c r="AD33" s="165"/>
      <c r="AE33" s="165"/>
      <c r="AF33" s="165"/>
      <c r="AG33" s="178"/>
      <c r="AI33" s="690"/>
      <c r="AJ33" s="690"/>
      <c r="AK33" s="690"/>
      <c r="AL33" s="690"/>
      <c r="AM33" s="690"/>
      <c r="AN33" s="690"/>
      <c r="AO33" s="690"/>
    </row>
    <row r="34" spans="2:54" s="209" customFormat="1" ht="17.45" customHeight="1" x14ac:dyDescent="0.15">
      <c r="B34" s="202"/>
      <c r="C34" s="310" t="s">
        <v>233</v>
      </c>
      <c r="D34" s="165" t="s">
        <v>202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211"/>
      <c r="Q34" s="203"/>
      <c r="R34" s="212" t="s">
        <v>203</v>
      </c>
      <c r="S34" s="203" t="s">
        <v>204</v>
      </c>
      <c r="T34" s="203"/>
      <c r="U34" s="213" t="s">
        <v>234</v>
      </c>
      <c r="V34" s="691"/>
      <c r="W34" s="691"/>
      <c r="X34" s="691"/>
      <c r="Y34" s="691"/>
      <c r="Z34" s="691"/>
      <c r="AA34" s="691"/>
      <c r="AB34" s="691"/>
      <c r="AC34" s="691"/>
      <c r="AD34" s="691"/>
      <c r="AE34" s="214" t="s">
        <v>235</v>
      </c>
      <c r="AF34" s="214"/>
      <c r="AG34" s="215"/>
      <c r="AI34" s="690"/>
      <c r="AJ34" s="690"/>
      <c r="AK34" s="690"/>
      <c r="AL34" s="690"/>
      <c r="AM34" s="690"/>
      <c r="AN34" s="690"/>
      <c r="AO34" s="690"/>
    </row>
    <row r="35" spans="2:54" s="209" customFormat="1" ht="3.75" customHeight="1" x14ac:dyDescent="0.15">
      <c r="B35" s="202"/>
      <c r="C35" s="21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211"/>
      <c r="Q35" s="203"/>
      <c r="R35" s="212"/>
      <c r="S35" s="203"/>
      <c r="T35" s="20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4"/>
      <c r="AF35" s="214"/>
      <c r="AG35" s="215"/>
      <c r="AI35" s="690"/>
      <c r="AJ35" s="690"/>
      <c r="AK35" s="690"/>
      <c r="AL35" s="690"/>
      <c r="AM35" s="690"/>
      <c r="AN35" s="690"/>
      <c r="AO35" s="690"/>
    </row>
    <row r="36" spans="2:54" s="209" customFormat="1" ht="17.45" customHeight="1" x14ac:dyDescent="0.15">
      <c r="B36" s="202"/>
      <c r="C36" s="310" t="s">
        <v>197</v>
      </c>
      <c r="D36" s="165" t="s">
        <v>205</v>
      </c>
      <c r="E36" s="165"/>
      <c r="F36" s="165"/>
      <c r="G36" s="213" t="s">
        <v>234</v>
      </c>
      <c r="H36" s="692"/>
      <c r="I36" s="692"/>
      <c r="J36" s="692"/>
      <c r="K36" s="692"/>
      <c r="L36" s="692"/>
      <c r="M36" s="692"/>
      <c r="N36" s="692"/>
      <c r="O36" s="692"/>
      <c r="P36" s="218" t="s">
        <v>235</v>
      </c>
      <c r="Q36" s="219"/>
      <c r="R36" s="203"/>
      <c r="S36" s="220" t="s">
        <v>206</v>
      </c>
      <c r="T36" s="221"/>
      <c r="U36" s="213" t="s">
        <v>234</v>
      </c>
      <c r="V36" s="691"/>
      <c r="W36" s="691"/>
      <c r="X36" s="691"/>
      <c r="Y36" s="691"/>
      <c r="Z36" s="691"/>
      <c r="AA36" s="691"/>
      <c r="AB36" s="691"/>
      <c r="AC36" s="691"/>
      <c r="AD36" s="691"/>
      <c r="AE36" s="214" t="s">
        <v>235</v>
      </c>
      <c r="AF36" s="214"/>
      <c r="AG36" s="215"/>
      <c r="AI36" s="690"/>
      <c r="AJ36" s="690"/>
      <c r="AK36" s="690"/>
      <c r="AL36" s="690"/>
      <c r="AM36" s="690"/>
      <c r="AN36" s="690"/>
      <c r="AO36" s="690"/>
    </row>
    <row r="37" spans="2:54" ht="17.45" customHeight="1" x14ac:dyDescent="0.15">
      <c r="B37" s="222"/>
      <c r="C37" s="223"/>
      <c r="D37" s="223"/>
      <c r="E37" s="223"/>
      <c r="F37" s="223"/>
      <c r="G37" s="224"/>
      <c r="H37" s="224"/>
      <c r="I37" s="225"/>
      <c r="J37" s="225"/>
      <c r="K37" s="225"/>
      <c r="L37" s="225"/>
      <c r="M37" s="225"/>
      <c r="N37" s="225"/>
      <c r="O37" s="225"/>
      <c r="P37" s="226"/>
      <c r="Q37" s="197"/>
      <c r="R37" s="310" t="s">
        <v>197</v>
      </c>
      <c r="S37" s="165" t="s">
        <v>207</v>
      </c>
      <c r="T37" s="197"/>
      <c r="U37" s="197"/>
      <c r="V37" s="227"/>
      <c r="W37" s="227"/>
      <c r="X37" s="227"/>
      <c r="Y37" s="228"/>
      <c r="Z37" s="228"/>
      <c r="AA37" s="228"/>
      <c r="AB37" s="228"/>
      <c r="AC37" s="228"/>
      <c r="AD37" s="228"/>
      <c r="AE37" s="228"/>
      <c r="AF37" s="210"/>
      <c r="AG37" s="229"/>
      <c r="AI37" s="230"/>
      <c r="AJ37" s="230"/>
      <c r="AK37" s="230"/>
      <c r="AL37" s="230"/>
      <c r="AM37" s="230"/>
      <c r="AN37" s="230"/>
      <c r="AO37" s="230"/>
      <c r="BA37" s="231"/>
      <c r="BB37" s="231"/>
    </row>
    <row r="38" spans="2:54" ht="17.45" customHeight="1" x14ac:dyDescent="0.15">
      <c r="B38" s="192" t="s">
        <v>208</v>
      </c>
      <c r="C38" s="232"/>
      <c r="D38" s="232"/>
      <c r="E38" s="232"/>
      <c r="F38" s="232"/>
      <c r="G38" s="162"/>
      <c r="H38" s="162"/>
      <c r="I38" s="183"/>
      <c r="J38" s="183"/>
      <c r="K38" s="183"/>
      <c r="L38" s="162"/>
      <c r="M38" s="162"/>
      <c r="N38" s="162"/>
      <c r="O38" s="162"/>
      <c r="P38" s="218"/>
      <c r="Q38" s="197"/>
      <c r="R38" s="212" t="s">
        <v>203</v>
      </c>
      <c r="S38" s="203" t="s">
        <v>204</v>
      </c>
      <c r="T38" s="203"/>
      <c r="U38" s="213" t="s">
        <v>234</v>
      </c>
      <c r="V38" s="691"/>
      <c r="W38" s="691"/>
      <c r="X38" s="691"/>
      <c r="Y38" s="691"/>
      <c r="Z38" s="691"/>
      <c r="AA38" s="691"/>
      <c r="AB38" s="691"/>
      <c r="AC38" s="691"/>
      <c r="AD38" s="691"/>
      <c r="AE38" s="214" t="s">
        <v>235</v>
      </c>
      <c r="AF38" s="214"/>
      <c r="AG38" s="215"/>
      <c r="AI38" s="230"/>
      <c r="AJ38" s="230"/>
      <c r="AK38" s="230"/>
      <c r="AL38" s="230"/>
      <c r="AM38" s="230"/>
      <c r="AN38" s="230"/>
      <c r="AO38" s="230"/>
      <c r="AS38" s="209"/>
      <c r="AV38" s="233"/>
      <c r="AW38" s="234"/>
      <c r="AX38" s="234"/>
      <c r="AY38" s="234"/>
      <c r="AZ38" s="234"/>
      <c r="BA38" s="235"/>
      <c r="BB38" s="231"/>
    </row>
    <row r="39" spans="2:54" s="209" customFormat="1" ht="3.75" customHeight="1" x14ac:dyDescent="0.15">
      <c r="B39" s="202"/>
      <c r="C39" s="181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211"/>
      <c r="Q39" s="203"/>
      <c r="R39" s="212"/>
      <c r="S39" s="203"/>
      <c r="T39" s="203"/>
      <c r="U39" s="213"/>
      <c r="V39" s="217"/>
      <c r="W39" s="217"/>
      <c r="X39" s="217"/>
      <c r="Y39" s="217"/>
      <c r="Z39" s="217"/>
      <c r="AA39" s="217"/>
      <c r="AB39" s="217"/>
      <c r="AC39" s="217"/>
      <c r="AD39" s="217"/>
      <c r="AE39" s="214"/>
      <c r="AF39" s="214"/>
      <c r="AG39" s="215"/>
      <c r="AI39" s="230"/>
      <c r="AJ39" s="230"/>
      <c r="AK39" s="230"/>
      <c r="AL39" s="230"/>
      <c r="AM39" s="230"/>
      <c r="AN39" s="230"/>
      <c r="AO39" s="230"/>
      <c r="BA39" s="236"/>
      <c r="BB39" s="236"/>
    </row>
    <row r="40" spans="2:54" ht="17.45" customHeight="1" x14ac:dyDescent="0.15">
      <c r="B40" s="237"/>
      <c r="C40" s="203" t="s">
        <v>209</v>
      </c>
      <c r="D40" s="203"/>
      <c r="E40" s="210"/>
      <c r="F40" s="213"/>
      <c r="G40" s="213" t="s">
        <v>234</v>
      </c>
      <c r="H40" s="692"/>
      <c r="I40" s="692"/>
      <c r="J40" s="692"/>
      <c r="K40" s="692"/>
      <c r="L40" s="692"/>
      <c r="M40" s="692"/>
      <c r="N40" s="692"/>
      <c r="O40" s="692"/>
      <c r="P40" s="218" t="s">
        <v>235</v>
      </c>
      <c r="Q40" s="228"/>
      <c r="R40" s="203"/>
      <c r="S40" s="220" t="s">
        <v>206</v>
      </c>
      <c r="T40" s="221"/>
      <c r="U40" s="213" t="s">
        <v>234</v>
      </c>
      <c r="V40" s="691"/>
      <c r="W40" s="691"/>
      <c r="X40" s="691"/>
      <c r="Y40" s="691"/>
      <c r="Z40" s="691"/>
      <c r="AA40" s="691"/>
      <c r="AB40" s="691"/>
      <c r="AC40" s="691"/>
      <c r="AD40" s="691"/>
      <c r="AE40" s="214" t="s">
        <v>235</v>
      </c>
      <c r="AF40" s="214"/>
      <c r="AG40" s="215"/>
      <c r="AI40" s="230"/>
      <c r="AJ40" s="230"/>
      <c r="AK40" s="230"/>
      <c r="AL40" s="230"/>
      <c r="AM40" s="230"/>
      <c r="AN40" s="230"/>
      <c r="AO40" s="230"/>
      <c r="AS40" s="209"/>
      <c r="AV40" s="233"/>
      <c r="AW40" s="234"/>
      <c r="AX40" s="234"/>
      <c r="AY40" s="234"/>
      <c r="AZ40" s="234"/>
      <c r="BA40" s="235"/>
      <c r="BB40" s="231"/>
    </row>
    <row r="41" spans="2:54" ht="17.45" customHeight="1" x14ac:dyDescent="0.15">
      <c r="B41" s="237"/>
      <c r="C41" s="310" t="s">
        <v>197</v>
      </c>
      <c r="D41" s="198" t="s">
        <v>210</v>
      </c>
      <c r="E41" s="198"/>
      <c r="F41" s="197"/>
      <c r="G41" s="198"/>
      <c r="H41" s="198"/>
      <c r="I41" s="198"/>
      <c r="J41" s="198"/>
      <c r="K41" s="198"/>
      <c r="L41" s="198"/>
      <c r="M41" s="198"/>
      <c r="N41" s="165"/>
      <c r="O41" s="165"/>
      <c r="P41" s="218"/>
      <c r="Q41" s="165"/>
      <c r="R41" s="310" t="s">
        <v>197</v>
      </c>
      <c r="S41" s="198" t="s">
        <v>211</v>
      </c>
      <c r="T41" s="197"/>
      <c r="U41" s="19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S41" s="240"/>
      <c r="AT41" s="240"/>
      <c r="AU41" s="240"/>
      <c r="AV41" s="240"/>
      <c r="AW41" s="240"/>
      <c r="AX41" s="240"/>
      <c r="AY41" s="240"/>
      <c r="AZ41" s="240"/>
      <c r="BA41" s="231"/>
      <c r="BB41" s="231"/>
    </row>
    <row r="42" spans="2:54" ht="17.45" customHeight="1" x14ac:dyDescent="0.15">
      <c r="B42" s="222"/>
      <c r="C42" s="223"/>
      <c r="D42" s="223"/>
      <c r="E42" s="223"/>
      <c r="F42" s="223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41"/>
      <c r="R42" s="212" t="s">
        <v>203</v>
      </c>
      <c r="S42" s="203" t="s">
        <v>204</v>
      </c>
      <c r="T42" s="203"/>
      <c r="U42" s="213" t="s">
        <v>234</v>
      </c>
      <c r="V42" s="691"/>
      <c r="W42" s="691"/>
      <c r="X42" s="691"/>
      <c r="Y42" s="691"/>
      <c r="Z42" s="691"/>
      <c r="AA42" s="691"/>
      <c r="AB42" s="691"/>
      <c r="AC42" s="691"/>
      <c r="AD42" s="691"/>
      <c r="AE42" s="214" t="s">
        <v>235</v>
      </c>
      <c r="AF42" s="214"/>
      <c r="AG42" s="215"/>
      <c r="AS42" s="240"/>
      <c r="AT42" s="240"/>
      <c r="AU42" s="240"/>
      <c r="AV42" s="240"/>
      <c r="AW42" s="240"/>
      <c r="AX42" s="240"/>
      <c r="AY42" s="240"/>
      <c r="AZ42" s="240"/>
      <c r="BA42" s="231"/>
      <c r="BB42" s="231"/>
    </row>
    <row r="43" spans="2:54" s="209" customFormat="1" ht="3.75" customHeight="1" x14ac:dyDescent="0.15">
      <c r="B43" s="202"/>
      <c r="C43" s="18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211"/>
      <c r="Q43" s="203"/>
      <c r="R43" s="212"/>
      <c r="S43" s="203"/>
      <c r="T43" s="203"/>
      <c r="U43" s="213"/>
      <c r="V43" s="217"/>
      <c r="W43" s="217"/>
      <c r="X43" s="217"/>
      <c r="Y43" s="217"/>
      <c r="Z43" s="217"/>
      <c r="AA43" s="217"/>
      <c r="AB43" s="217"/>
      <c r="AC43" s="217"/>
      <c r="AD43" s="217"/>
      <c r="AE43" s="214"/>
      <c r="AF43" s="214"/>
      <c r="AG43" s="215"/>
      <c r="AI43" s="163"/>
      <c r="AJ43" s="163"/>
      <c r="AK43" s="163"/>
      <c r="AL43" s="163"/>
      <c r="AM43" s="163"/>
      <c r="AN43" s="163"/>
      <c r="AO43" s="163"/>
      <c r="BA43" s="236"/>
      <c r="BB43" s="236"/>
    </row>
    <row r="44" spans="2:54" ht="17.45" customHeight="1" x14ac:dyDescent="0.15">
      <c r="B44" s="192" t="s">
        <v>212</v>
      </c>
      <c r="C44" s="242"/>
      <c r="D44" s="242"/>
      <c r="E44" s="194"/>
      <c r="F44" s="173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243"/>
      <c r="R44" s="203"/>
      <c r="S44" s="220" t="s">
        <v>206</v>
      </c>
      <c r="T44" s="221"/>
      <c r="U44" s="213" t="s">
        <v>234</v>
      </c>
      <c r="V44" s="691"/>
      <c r="W44" s="691"/>
      <c r="X44" s="691"/>
      <c r="Y44" s="691"/>
      <c r="Z44" s="691"/>
      <c r="AA44" s="691"/>
      <c r="AB44" s="691"/>
      <c r="AC44" s="691"/>
      <c r="AD44" s="691"/>
      <c r="AE44" s="214" t="s">
        <v>235</v>
      </c>
      <c r="AF44" s="214"/>
      <c r="AG44" s="215"/>
      <c r="BA44" s="231"/>
      <c r="BB44" s="231"/>
    </row>
    <row r="45" spans="2:54" ht="17.45" customHeight="1" x14ac:dyDescent="0.15">
      <c r="B45" s="244"/>
      <c r="C45" s="24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246"/>
      <c r="Q45" s="243"/>
      <c r="R45" s="205" t="s">
        <v>213</v>
      </c>
      <c r="S45" s="165"/>
      <c r="T45" s="197"/>
      <c r="U45" s="197"/>
      <c r="V45" s="210"/>
      <c r="W45" s="210"/>
      <c r="X45" s="210"/>
      <c r="Y45" s="203"/>
      <c r="Z45" s="197"/>
      <c r="AA45" s="197"/>
      <c r="AB45" s="197"/>
      <c r="AC45" s="197"/>
      <c r="AD45" s="197"/>
      <c r="AE45" s="197"/>
      <c r="AF45" s="197"/>
      <c r="AG45" s="247"/>
    </row>
    <row r="46" spans="2:54" ht="17.45" customHeight="1" x14ac:dyDescent="0.15">
      <c r="B46" s="171"/>
      <c r="C46" s="24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246"/>
      <c r="Q46" s="248"/>
      <c r="R46" s="310" t="s">
        <v>233</v>
      </c>
      <c r="S46" s="165" t="s">
        <v>214</v>
      </c>
      <c r="T46" s="197"/>
      <c r="U46" s="197"/>
      <c r="V46" s="210"/>
      <c r="W46" s="210"/>
      <c r="X46" s="210"/>
      <c r="Y46" s="203"/>
      <c r="Z46" s="197"/>
      <c r="AA46" s="197"/>
      <c r="AB46" s="197"/>
      <c r="AC46" s="197"/>
      <c r="AD46" s="197"/>
      <c r="AE46" s="197"/>
      <c r="AF46" s="197"/>
      <c r="AG46" s="247"/>
    </row>
    <row r="47" spans="2:54" s="209" customFormat="1" ht="3.75" customHeight="1" x14ac:dyDescent="0.15">
      <c r="B47" s="202"/>
      <c r="C47" s="181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11"/>
      <c r="Q47" s="203"/>
      <c r="R47" s="216"/>
      <c r="S47" s="203"/>
      <c r="T47" s="203"/>
      <c r="U47" s="213"/>
      <c r="V47" s="217"/>
      <c r="W47" s="217"/>
      <c r="X47" s="217"/>
      <c r="Y47" s="217"/>
      <c r="Z47" s="217"/>
      <c r="AA47" s="217"/>
      <c r="AB47" s="217"/>
      <c r="AC47" s="217"/>
      <c r="AD47" s="217"/>
      <c r="AE47" s="214"/>
      <c r="AF47" s="214"/>
      <c r="AG47" s="215"/>
      <c r="AI47" s="163"/>
      <c r="AJ47" s="163"/>
      <c r="AK47" s="163"/>
      <c r="AL47" s="163"/>
      <c r="AM47" s="163"/>
      <c r="AN47" s="163"/>
      <c r="AO47" s="163"/>
    </row>
    <row r="48" spans="2:54" ht="17.45" customHeight="1" x14ac:dyDescent="0.15">
      <c r="B48" s="171"/>
      <c r="C48" s="24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695"/>
      <c r="O48" s="695"/>
      <c r="P48" s="246"/>
      <c r="Q48" s="243"/>
      <c r="R48" s="310" t="s">
        <v>197</v>
      </c>
      <c r="S48" s="165" t="s">
        <v>215</v>
      </c>
      <c r="T48" s="203"/>
      <c r="U48" s="203"/>
      <c r="V48" s="220"/>
      <c r="W48" s="220"/>
      <c r="X48" s="220"/>
      <c r="Y48" s="220"/>
      <c r="Z48" s="197"/>
      <c r="AA48" s="197"/>
      <c r="AB48" s="197"/>
      <c r="AC48" s="197"/>
      <c r="AD48" s="197"/>
      <c r="AE48" s="197"/>
      <c r="AF48" s="197"/>
      <c r="AG48" s="247"/>
    </row>
    <row r="49" spans="2:41" ht="17.45" customHeight="1" x14ac:dyDescent="0.15">
      <c r="B49" s="171"/>
      <c r="C49" s="24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246"/>
      <c r="Q49" s="243"/>
      <c r="R49" s="250" t="s">
        <v>203</v>
      </c>
      <c r="S49" s="220" t="s">
        <v>204</v>
      </c>
      <c r="T49" s="220"/>
      <c r="U49" s="213" t="s">
        <v>234</v>
      </c>
      <c r="V49" s="696"/>
      <c r="W49" s="696"/>
      <c r="X49" s="696"/>
      <c r="Y49" s="696"/>
      <c r="Z49" s="696"/>
      <c r="AA49" s="696"/>
      <c r="AB49" s="696"/>
      <c r="AC49" s="696"/>
      <c r="AD49" s="696"/>
      <c r="AE49" s="214" t="s">
        <v>235</v>
      </c>
      <c r="AF49" s="214"/>
      <c r="AG49" s="215"/>
    </row>
    <row r="50" spans="2:41" ht="17.45" customHeight="1" x14ac:dyDescent="0.15">
      <c r="B50" s="251"/>
      <c r="C50" s="252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  <c r="Q50" s="256"/>
      <c r="R50" s="257"/>
      <c r="S50" s="258"/>
      <c r="T50" s="258"/>
      <c r="U50" s="258"/>
      <c r="V50" s="258"/>
      <c r="W50" s="258"/>
      <c r="X50" s="258"/>
      <c r="Y50" s="258"/>
      <c r="Z50" s="253"/>
      <c r="AA50" s="253"/>
      <c r="AB50" s="253"/>
      <c r="AC50" s="253"/>
      <c r="AD50" s="253"/>
      <c r="AE50" s="253"/>
      <c r="AF50" s="253"/>
      <c r="AG50" s="259"/>
    </row>
    <row r="51" spans="2:41" ht="17.45" customHeight="1" x14ac:dyDescent="0.15">
      <c r="B51" s="192" t="s">
        <v>216</v>
      </c>
      <c r="C51" s="260"/>
      <c r="D51" s="260"/>
      <c r="E51" s="162"/>
      <c r="F51" s="162"/>
      <c r="G51" s="162"/>
      <c r="H51" s="162"/>
      <c r="I51" s="197"/>
      <c r="J51" s="197"/>
      <c r="K51" s="197"/>
      <c r="L51" s="197"/>
      <c r="M51" s="197"/>
      <c r="N51" s="197"/>
      <c r="O51" s="197"/>
      <c r="P51" s="197"/>
      <c r="Q51" s="261" t="s">
        <v>217</v>
      </c>
      <c r="R51" s="250"/>
      <c r="S51" s="220"/>
      <c r="T51" s="220"/>
      <c r="U51" s="220"/>
      <c r="V51" s="220"/>
      <c r="W51" s="220"/>
      <c r="X51" s="220"/>
      <c r="Y51" s="220"/>
      <c r="Z51" s="197"/>
      <c r="AA51" s="197"/>
      <c r="AB51" s="197"/>
      <c r="AC51" s="197"/>
      <c r="AD51" s="197"/>
      <c r="AE51" s="197"/>
      <c r="AF51" s="197"/>
      <c r="AG51" s="247"/>
    </row>
    <row r="52" spans="2:41" ht="17.45" customHeight="1" x14ac:dyDescent="0.15">
      <c r="B52" s="192"/>
      <c r="C52" s="310" t="s">
        <v>197</v>
      </c>
      <c r="D52" s="198" t="s">
        <v>218</v>
      </c>
      <c r="E52" s="262"/>
      <c r="F52" s="165"/>
      <c r="G52" s="165"/>
      <c r="H52" s="165"/>
      <c r="I52" s="165"/>
      <c r="J52" s="165"/>
      <c r="K52" s="165"/>
      <c r="L52" s="181"/>
      <c r="M52" s="165"/>
      <c r="N52" s="165"/>
      <c r="O52" s="165"/>
      <c r="P52" s="228"/>
      <c r="Q52" s="263"/>
      <c r="R52" s="198" t="s">
        <v>219</v>
      </c>
      <c r="S52" s="198"/>
      <c r="T52" s="213" t="s">
        <v>234</v>
      </c>
      <c r="U52" s="696"/>
      <c r="V52" s="696"/>
      <c r="W52" s="696"/>
      <c r="X52" s="696"/>
      <c r="Y52" s="696"/>
      <c r="Z52" s="696"/>
      <c r="AA52" s="696"/>
      <c r="AB52" s="696"/>
      <c r="AC52" s="696"/>
      <c r="AD52" s="696"/>
      <c r="AE52" s="214" t="s">
        <v>235</v>
      </c>
      <c r="AF52" s="214"/>
      <c r="AG52" s="215"/>
    </row>
    <row r="53" spans="2:41" ht="17.45" customHeight="1" x14ac:dyDescent="0.15">
      <c r="B53" s="264"/>
      <c r="C53" s="212" t="s">
        <v>203</v>
      </c>
      <c r="D53" s="165" t="s">
        <v>220</v>
      </c>
      <c r="E53" s="310"/>
      <c r="F53" s="165" t="s">
        <v>221</v>
      </c>
      <c r="G53" s="165"/>
      <c r="H53" s="693" t="s">
        <v>222</v>
      </c>
      <c r="I53" s="693"/>
      <c r="J53" s="693"/>
      <c r="K53" s="694"/>
      <c r="L53" s="694"/>
      <c r="M53" s="165" t="s">
        <v>223</v>
      </c>
      <c r="N53" s="197"/>
      <c r="O53" s="165"/>
      <c r="P53" s="228"/>
      <c r="Q53" s="263"/>
      <c r="R53" s="212" t="s">
        <v>203</v>
      </c>
      <c r="S53" s="203" t="s">
        <v>224</v>
      </c>
      <c r="T53" s="197"/>
      <c r="U53" s="197"/>
      <c r="V53" s="203"/>
      <c r="W53" s="197"/>
      <c r="X53" s="197"/>
      <c r="Y53" s="266"/>
      <c r="Z53" s="266"/>
      <c r="AA53" s="266"/>
      <c r="AB53" s="266"/>
      <c r="AC53" s="162"/>
      <c r="AD53" s="162"/>
      <c r="AE53" s="162"/>
      <c r="AF53" s="162"/>
      <c r="AG53" s="172"/>
    </row>
    <row r="54" spans="2:41" ht="17.45" customHeight="1" x14ac:dyDescent="0.15">
      <c r="B54" s="264"/>
      <c r="C54" s="310" t="s">
        <v>197</v>
      </c>
      <c r="D54" s="198" t="s">
        <v>225</v>
      </c>
      <c r="E54" s="262"/>
      <c r="F54" s="165"/>
      <c r="G54" s="165"/>
      <c r="H54" s="165"/>
      <c r="I54" s="165"/>
      <c r="J54" s="197"/>
      <c r="K54" s="165"/>
      <c r="L54" s="165"/>
      <c r="M54" s="165"/>
      <c r="N54" s="165"/>
      <c r="O54" s="165"/>
      <c r="P54" s="267"/>
      <c r="Q54" s="268"/>
      <c r="R54" s="198"/>
      <c r="S54" s="310" t="s">
        <v>197</v>
      </c>
      <c r="T54" s="203" t="s">
        <v>226</v>
      </c>
      <c r="U54" s="203"/>
      <c r="V54" s="203"/>
      <c r="W54" s="197"/>
      <c r="X54" s="197"/>
      <c r="Y54" s="203"/>
      <c r="Z54" s="203"/>
      <c r="AA54" s="203"/>
      <c r="AB54" s="203"/>
      <c r="AC54" s="203"/>
      <c r="AD54" s="203"/>
      <c r="AE54" s="203"/>
      <c r="AF54" s="203"/>
      <c r="AG54" s="269"/>
    </row>
    <row r="55" spans="2:41" ht="17.45" customHeight="1" x14ac:dyDescent="0.15">
      <c r="B55" s="264"/>
      <c r="C55" s="212" t="s">
        <v>203</v>
      </c>
      <c r="D55" s="165" t="s">
        <v>220</v>
      </c>
      <c r="E55" s="310"/>
      <c r="F55" s="165" t="s">
        <v>221</v>
      </c>
      <c r="G55" s="165"/>
      <c r="H55" s="693" t="s">
        <v>222</v>
      </c>
      <c r="I55" s="693"/>
      <c r="J55" s="693"/>
      <c r="K55" s="694"/>
      <c r="L55" s="694"/>
      <c r="M55" s="165" t="s">
        <v>223</v>
      </c>
      <c r="N55" s="227"/>
      <c r="O55" s="227"/>
      <c r="P55" s="267"/>
      <c r="Q55" s="248"/>
      <c r="R55" s="212"/>
      <c r="S55" s="310" t="s">
        <v>197</v>
      </c>
      <c r="T55" s="203" t="s">
        <v>227</v>
      </c>
      <c r="U55" s="270"/>
      <c r="V55" s="271" t="s">
        <v>228</v>
      </c>
      <c r="W55" s="271"/>
      <c r="X55" s="271"/>
      <c r="Y55" s="272" t="s">
        <v>236</v>
      </c>
      <c r="Z55" s="695"/>
      <c r="AA55" s="695"/>
      <c r="AB55" s="695"/>
      <c r="AC55" s="695"/>
      <c r="AD55" s="695"/>
      <c r="AE55" s="695"/>
      <c r="AF55" s="245" t="s">
        <v>235</v>
      </c>
      <c r="AG55" s="273"/>
    </row>
    <row r="56" spans="2:41" s="209" customFormat="1" ht="3.75" customHeight="1" x14ac:dyDescent="0.15">
      <c r="B56" s="202"/>
      <c r="C56" s="18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211"/>
      <c r="Q56" s="203"/>
      <c r="R56" s="212"/>
      <c r="S56" s="203"/>
      <c r="T56" s="203"/>
      <c r="U56" s="274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4"/>
      <c r="AG56" s="215"/>
      <c r="AI56" s="163"/>
      <c r="AJ56" s="163"/>
      <c r="AK56" s="163"/>
      <c r="AL56" s="163"/>
      <c r="AM56" s="163"/>
      <c r="AN56" s="163"/>
      <c r="AO56" s="163"/>
    </row>
    <row r="57" spans="2:41" ht="17.45" customHeight="1" x14ac:dyDescent="0.15">
      <c r="B57" s="264"/>
      <c r="C57" s="310" t="s">
        <v>197</v>
      </c>
      <c r="D57" s="198" t="s">
        <v>229</v>
      </c>
      <c r="E57" s="262"/>
      <c r="F57" s="165"/>
      <c r="G57" s="165"/>
      <c r="H57" s="165"/>
      <c r="I57" s="165"/>
      <c r="J57" s="197"/>
      <c r="K57" s="165"/>
      <c r="L57" s="165"/>
      <c r="M57" s="165"/>
      <c r="N57" s="227"/>
      <c r="O57" s="227"/>
      <c r="P57" s="267"/>
      <c r="Q57" s="268"/>
      <c r="R57" s="198" t="s">
        <v>219</v>
      </c>
      <c r="S57" s="198"/>
      <c r="T57" s="213" t="s">
        <v>234</v>
      </c>
      <c r="U57" s="697"/>
      <c r="V57" s="697"/>
      <c r="W57" s="697"/>
      <c r="X57" s="697"/>
      <c r="Y57" s="697"/>
      <c r="Z57" s="697"/>
      <c r="AA57" s="697"/>
      <c r="AB57" s="697"/>
      <c r="AC57" s="697"/>
      <c r="AD57" s="697"/>
      <c r="AE57" s="697"/>
      <c r="AF57" s="245" t="s">
        <v>235</v>
      </c>
      <c r="AG57" s="275"/>
    </row>
    <row r="58" spans="2:41" ht="17.45" customHeight="1" x14ac:dyDescent="0.15">
      <c r="B58" s="264"/>
      <c r="C58" s="212" t="s">
        <v>203</v>
      </c>
      <c r="D58" s="165" t="s">
        <v>220</v>
      </c>
      <c r="E58" s="310"/>
      <c r="F58" s="165" t="s">
        <v>221</v>
      </c>
      <c r="G58" s="165"/>
      <c r="H58" s="693" t="s">
        <v>222</v>
      </c>
      <c r="I58" s="693"/>
      <c r="J58" s="693"/>
      <c r="K58" s="694"/>
      <c r="L58" s="694"/>
      <c r="M58" s="165" t="s">
        <v>223</v>
      </c>
      <c r="N58" s="165"/>
      <c r="O58" s="165"/>
      <c r="P58" s="162"/>
      <c r="Q58" s="268"/>
      <c r="R58" s="212" t="s">
        <v>203</v>
      </c>
      <c r="S58" s="203" t="s">
        <v>224</v>
      </c>
      <c r="T58" s="197"/>
      <c r="U58" s="197"/>
      <c r="V58" s="203"/>
      <c r="W58" s="197"/>
      <c r="X58" s="197"/>
      <c r="Y58" s="266"/>
      <c r="Z58" s="266"/>
      <c r="AA58" s="266"/>
      <c r="AB58" s="266"/>
      <c r="AC58" s="162"/>
      <c r="AD58" s="162"/>
      <c r="AE58" s="162"/>
      <c r="AF58" s="162"/>
      <c r="AG58" s="172"/>
    </row>
    <row r="59" spans="2:41" ht="17.45" customHeight="1" x14ac:dyDescent="0.15">
      <c r="B59" s="264"/>
      <c r="C59" s="310" t="s">
        <v>197</v>
      </c>
      <c r="D59" s="198" t="s">
        <v>230</v>
      </c>
      <c r="E59" s="210"/>
      <c r="F59" s="210"/>
      <c r="G59" s="165"/>
      <c r="H59" s="165"/>
      <c r="I59" s="165"/>
      <c r="J59" s="197"/>
      <c r="K59" s="165"/>
      <c r="L59" s="165"/>
      <c r="M59" s="165"/>
      <c r="N59" s="203"/>
      <c r="O59" s="203"/>
      <c r="P59" s="197"/>
      <c r="Q59" s="268"/>
      <c r="R59" s="198"/>
      <c r="S59" s="310" t="s">
        <v>197</v>
      </c>
      <c r="T59" s="203" t="s">
        <v>226</v>
      </c>
      <c r="U59" s="203"/>
      <c r="V59" s="203"/>
      <c r="W59" s="197"/>
      <c r="X59" s="197"/>
      <c r="Y59" s="203"/>
      <c r="Z59" s="203"/>
      <c r="AA59" s="203"/>
      <c r="AB59" s="203"/>
      <c r="AC59" s="203"/>
      <c r="AD59" s="203"/>
      <c r="AE59" s="203"/>
      <c r="AF59" s="203"/>
      <c r="AG59" s="269"/>
    </row>
    <row r="60" spans="2:41" ht="17.45" customHeight="1" x14ac:dyDescent="0.15">
      <c r="B60" s="264"/>
      <c r="C60" s="212" t="s">
        <v>203</v>
      </c>
      <c r="D60" s="165" t="s">
        <v>220</v>
      </c>
      <c r="E60" s="310"/>
      <c r="F60" s="165" t="s">
        <v>221</v>
      </c>
      <c r="G60" s="165"/>
      <c r="H60" s="693" t="s">
        <v>222</v>
      </c>
      <c r="I60" s="693"/>
      <c r="J60" s="693"/>
      <c r="K60" s="694"/>
      <c r="L60" s="694"/>
      <c r="M60" s="165" t="s">
        <v>223</v>
      </c>
      <c r="N60" s="181"/>
      <c r="O60" s="165"/>
      <c r="P60" s="313"/>
      <c r="Q60" s="268"/>
      <c r="R60" s="212"/>
      <c r="S60" s="310" t="s">
        <v>197</v>
      </c>
      <c r="T60" s="203" t="s">
        <v>227</v>
      </c>
      <c r="U60" s="270"/>
      <c r="V60" s="271" t="s">
        <v>228</v>
      </c>
      <c r="W60" s="271"/>
      <c r="X60" s="271"/>
      <c r="Y60" s="272" t="s">
        <v>236</v>
      </c>
      <c r="Z60" s="695"/>
      <c r="AA60" s="695"/>
      <c r="AB60" s="695"/>
      <c r="AC60" s="695"/>
      <c r="AD60" s="695"/>
      <c r="AE60" s="695"/>
      <c r="AF60" s="245" t="s">
        <v>235</v>
      </c>
      <c r="AG60" s="273"/>
    </row>
    <row r="61" spans="2:41" s="209" customFormat="1" ht="3.75" customHeight="1" x14ac:dyDescent="0.15">
      <c r="B61" s="202"/>
      <c r="C61" s="18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11"/>
      <c r="Q61" s="203"/>
      <c r="R61" s="212"/>
      <c r="S61" s="203"/>
      <c r="T61" s="203"/>
      <c r="U61" s="274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4"/>
      <c r="AG61" s="215"/>
      <c r="AI61" s="163"/>
      <c r="AJ61" s="163"/>
      <c r="AK61" s="163"/>
      <c r="AL61" s="163"/>
      <c r="AM61" s="163"/>
      <c r="AN61" s="163"/>
      <c r="AO61" s="163"/>
    </row>
    <row r="62" spans="2:41" ht="17.45" customHeight="1" x14ac:dyDescent="0.15">
      <c r="B62" s="264"/>
      <c r="C62" s="310" t="s">
        <v>197</v>
      </c>
      <c r="D62" s="198" t="s">
        <v>231</v>
      </c>
      <c r="E62" s="181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62"/>
      <c r="Q62" s="268"/>
      <c r="R62" s="198" t="s">
        <v>219</v>
      </c>
      <c r="S62" s="198"/>
      <c r="T62" s="213" t="s">
        <v>234</v>
      </c>
      <c r="U62" s="697"/>
      <c r="V62" s="697"/>
      <c r="W62" s="697"/>
      <c r="X62" s="697"/>
      <c r="Y62" s="697"/>
      <c r="Z62" s="697"/>
      <c r="AA62" s="697"/>
      <c r="AB62" s="697"/>
      <c r="AC62" s="697"/>
      <c r="AD62" s="697"/>
      <c r="AE62" s="697"/>
      <c r="AF62" s="245" t="s">
        <v>235</v>
      </c>
      <c r="AG62" s="275"/>
    </row>
    <row r="63" spans="2:41" ht="17.45" customHeight="1" x14ac:dyDescent="0.15">
      <c r="B63" s="244"/>
      <c r="C63" s="212" t="s">
        <v>203</v>
      </c>
      <c r="D63" s="213" t="s">
        <v>234</v>
      </c>
      <c r="E63" s="697"/>
      <c r="F63" s="697"/>
      <c r="G63" s="697"/>
      <c r="H63" s="697"/>
      <c r="I63" s="697"/>
      <c r="J63" s="697"/>
      <c r="K63" s="697"/>
      <c r="L63" s="697"/>
      <c r="M63" s="697"/>
      <c r="N63" s="697"/>
      <c r="O63" s="697"/>
      <c r="P63" s="245" t="s">
        <v>235</v>
      </c>
      <c r="Q63" s="268"/>
      <c r="R63" s="212" t="s">
        <v>203</v>
      </c>
      <c r="S63" s="203" t="s">
        <v>224</v>
      </c>
      <c r="T63" s="197"/>
      <c r="U63" s="197"/>
      <c r="V63" s="203"/>
      <c r="W63" s="197"/>
      <c r="X63" s="197"/>
      <c r="Y63" s="266"/>
      <c r="Z63" s="266"/>
      <c r="AA63" s="266"/>
      <c r="AB63" s="266"/>
      <c r="AC63" s="162"/>
      <c r="AD63" s="162"/>
      <c r="AE63" s="162"/>
      <c r="AF63" s="162"/>
      <c r="AG63" s="172"/>
    </row>
    <row r="64" spans="2:41" s="209" customFormat="1" ht="3.75" customHeight="1" x14ac:dyDescent="0.15">
      <c r="B64" s="202"/>
      <c r="C64" s="181"/>
      <c r="D64" s="165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11"/>
      <c r="Q64" s="203"/>
      <c r="R64" s="212"/>
      <c r="S64" s="203"/>
      <c r="T64" s="203"/>
      <c r="U64" s="213"/>
      <c r="V64" s="217"/>
      <c r="W64" s="217"/>
      <c r="X64" s="217"/>
      <c r="Y64" s="217"/>
      <c r="Z64" s="217"/>
      <c r="AA64" s="217"/>
      <c r="AB64" s="217"/>
      <c r="AC64" s="217"/>
      <c r="AD64" s="217"/>
      <c r="AE64" s="214"/>
      <c r="AF64" s="214"/>
      <c r="AG64" s="215"/>
      <c r="AI64" s="163"/>
      <c r="AJ64" s="163"/>
      <c r="AK64" s="163"/>
      <c r="AL64" s="163"/>
      <c r="AM64" s="163"/>
      <c r="AN64" s="163"/>
      <c r="AO64" s="163"/>
    </row>
    <row r="65" spans="2:41" ht="17.45" customHeight="1" x14ac:dyDescent="0.15">
      <c r="B65" s="244"/>
      <c r="C65" s="212"/>
      <c r="D65" s="213" t="s">
        <v>234</v>
      </c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7"/>
      <c r="P65" s="245" t="s">
        <v>235</v>
      </c>
      <c r="Q65" s="268"/>
      <c r="R65" s="198"/>
      <c r="S65" s="694" t="s">
        <v>197</v>
      </c>
      <c r="T65" s="203" t="s">
        <v>226</v>
      </c>
      <c r="U65" s="203"/>
      <c r="V65" s="203"/>
      <c r="W65" s="197"/>
      <c r="X65" s="197"/>
      <c r="Y65" s="203"/>
      <c r="Z65" s="203"/>
      <c r="AA65" s="203"/>
      <c r="AB65" s="203"/>
      <c r="AC65" s="203"/>
      <c r="AD65" s="203"/>
      <c r="AE65" s="203"/>
      <c r="AF65" s="203"/>
      <c r="AG65" s="269"/>
    </row>
    <row r="66" spans="2:41" s="209" customFormat="1" ht="3.75" customHeight="1" x14ac:dyDescent="0.15">
      <c r="B66" s="202"/>
      <c r="C66" s="181"/>
      <c r="D66" s="165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11"/>
      <c r="Q66" s="203"/>
      <c r="R66" s="212"/>
      <c r="S66" s="694"/>
      <c r="T66" s="203"/>
      <c r="U66" s="213"/>
      <c r="V66" s="217"/>
      <c r="W66" s="217"/>
      <c r="X66" s="217"/>
      <c r="Y66" s="217"/>
      <c r="Z66" s="217"/>
      <c r="AA66" s="217"/>
      <c r="AB66" s="217"/>
      <c r="AC66" s="217"/>
      <c r="AD66" s="217"/>
      <c r="AE66" s="214"/>
      <c r="AF66" s="214"/>
      <c r="AG66" s="215"/>
      <c r="AI66" s="163"/>
      <c r="AJ66" s="163"/>
      <c r="AK66" s="163"/>
      <c r="AL66" s="163"/>
      <c r="AM66" s="163"/>
      <c r="AN66" s="163"/>
      <c r="AO66" s="163"/>
    </row>
    <row r="67" spans="2:41" ht="17.45" customHeight="1" x14ac:dyDescent="0.15">
      <c r="B67" s="276"/>
      <c r="C67" s="277"/>
      <c r="D67" s="278" t="s">
        <v>234</v>
      </c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279" t="s">
        <v>235</v>
      </c>
      <c r="Q67" s="280"/>
      <c r="R67" s="281"/>
      <c r="S67" s="282" t="s">
        <v>197</v>
      </c>
      <c r="T67" s="283" t="s">
        <v>227</v>
      </c>
      <c r="U67" s="284"/>
      <c r="V67" s="279" t="s">
        <v>228</v>
      </c>
      <c r="W67" s="279"/>
      <c r="X67" s="279"/>
      <c r="Y67" s="285" t="s">
        <v>236</v>
      </c>
      <c r="Z67" s="700"/>
      <c r="AA67" s="700"/>
      <c r="AB67" s="700"/>
      <c r="AC67" s="700"/>
      <c r="AD67" s="700"/>
      <c r="AE67" s="700"/>
      <c r="AF67" s="279" t="s">
        <v>235</v>
      </c>
      <c r="AG67" s="286"/>
      <c r="AO67" s="287"/>
    </row>
    <row r="68" spans="2:41" ht="10.5" customHeight="1" x14ac:dyDescent="0.15">
      <c r="B68" s="698"/>
      <c r="C68" s="698"/>
      <c r="D68" s="314"/>
      <c r="L68" s="289"/>
      <c r="N68" s="289"/>
      <c r="P68" s="289"/>
      <c r="R68" s="289"/>
      <c r="T68" s="289"/>
      <c r="V68" s="289"/>
      <c r="X68" s="289"/>
      <c r="Y68" s="289"/>
      <c r="Z68" s="289"/>
      <c r="AB68" s="289"/>
    </row>
    <row r="69" spans="2:41" ht="10.5" customHeight="1" x14ac:dyDescent="0.15">
      <c r="B69" s="698"/>
      <c r="C69" s="698"/>
      <c r="D69" s="314"/>
    </row>
    <row r="70" spans="2:41" ht="10.5" customHeight="1" x14ac:dyDescent="0.15">
      <c r="B70" s="698"/>
      <c r="C70" s="698"/>
      <c r="D70" s="314"/>
      <c r="E70" s="290"/>
      <c r="F70" s="290"/>
      <c r="Q70" s="209"/>
      <c r="R70" s="209"/>
      <c r="S70" s="209"/>
      <c r="T70" s="209"/>
      <c r="U70" s="209"/>
      <c r="V70" s="209"/>
      <c r="Y70" s="291"/>
      <c r="Z70" s="291"/>
      <c r="AA70" s="291"/>
    </row>
    <row r="71" spans="2:41" ht="10.5" customHeight="1" x14ac:dyDescent="0.15">
      <c r="B71" s="698"/>
      <c r="C71" s="698"/>
      <c r="D71" s="314"/>
      <c r="E71" s="290"/>
      <c r="F71" s="290"/>
      <c r="O71" s="292"/>
      <c r="Q71" s="293"/>
      <c r="R71" s="293"/>
      <c r="S71" s="293"/>
      <c r="T71" s="293"/>
      <c r="U71" s="293"/>
      <c r="V71" s="293"/>
      <c r="Y71" s="291"/>
      <c r="Z71" s="291"/>
      <c r="AA71" s="291"/>
    </row>
    <row r="72" spans="2:41" ht="13.5" customHeight="1" x14ac:dyDescent="0.15"/>
  </sheetData>
  <sheetProtection sheet="1" selectLockedCells="1"/>
  <mergeCells count="48">
    <mergeCell ref="H60:J60"/>
    <mergeCell ref="K60:L60"/>
    <mergeCell ref="Z60:AE60"/>
    <mergeCell ref="B68:C71"/>
    <mergeCell ref="U62:AE62"/>
    <mergeCell ref="E63:O63"/>
    <mergeCell ref="E65:O65"/>
    <mergeCell ref="S65:S66"/>
    <mergeCell ref="E67:O67"/>
    <mergeCell ref="Z67:AE67"/>
    <mergeCell ref="H53:J53"/>
    <mergeCell ref="K53:L53"/>
    <mergeCell ref="U57:AE57"/>
    <mergeCell ref="H58:J58"/>
    <mergeCell ref="K58:L58"/>
    <mergeCell ref="AI31:AO36"/>
    <mergeCell ref="V34:AD34"/>
    <mergeCell ref="H36:O36"/>
    <mergeCell ref="V36:AD36"/>
    <mergeCell ref="H55:J55"/>
    <mergeCell ref="K55:L55"/>
    <mergeCell ref="Z55:AE55"/>
    <mergeCell ref="V38:AD38"/>
    <mergeCell ref="H40:O40"/>
    <mergeCell ref="V40:AD40"/>
    <mergeCell ref="V42:AD42"/>
    <mergeCell ref="V44:AD44"/>
    <mergeCell ref="D45:O46"/>
    <mergeCell ref="D48:O49"/>
    <mergeCell ref="V49:AD49"/>
    <mergeCell ref="U52:AD52"/>
    <mergeCell ref="AE25:AF27"/>
    <mergeCell ref="B26:F27"/>
    <mergeCell ref="G26:Q27"/>
    <mergeCell ref="D21:AE22"/>
    <mergeCell ref="B29:J30"/>
    <mergeCell ref="K29:AG30"/>
    <mergeCell ref="R23:R24"/>
    <mergeCell ref="B25:F25"/>
    <mergeCell ref="G25:Q25"/>
    <mergeCell ref="R25:U27"/>
    <mergeCell ref="V25:AD27"/>
    <mergeCell ref="AD16:AF18"/>
    <mergeCell ref="U2:Z3"/>
    <mergeCell ref="AA2:AG3"/>
    <mergeCell ref="W5:AG7"/>
    <mergeCell ref="K8:Y9"/>
    <mergeCell ref="K10:Y12"/>
  </mergeCells>
  <phoneticPr fontId="45"/>
  <dataValidations count="1">
    <dataValidation type="list" allowBlank="1" showInputMessage="1" showErrorMessage="1" sqref="S54:S55 R33 R37 R41 C41 C43 C66 C47 C52 C54 C56:C57 C59 C64 C61:C62 C39 R46 R48 S59:S60 S65 S67 C32:C34 C36" xr:uid="{F25FC2E5-96F3-4283-AEFF-D350403B5CCE}">
      <formula1>"□,☑"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2" orientation="portrait" blackAndWhite="1" r:id="rId1"/>
  <rowBreaks count="1" manualBreakCount="1">
    <brk id="2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1231-EC3B-4F5C-83F2-E1D3E9169DEB}">
  <sheetPr>
    <tabColor rgb="FF00B050"/>
    <pageSetUpPr fitToPage="1"/>
  </sheetPr>
  <dimension ref="B1:AM58"/>
  <sheetViews>
    <sheetView topLeftCell="A10" workbookViewId="0">
      <selection activeCell="F16" sqref="F16:O16"/>
    </sheetView>
  </sheetViews>
  <sheetFormatPr defaultColWidth="8.875" defaultRowHeight="13.5" x14ac:dyDescent="0.15"/>
  <cols>
    <col min="1" max="1" width="2.875" style="102" customWidth="1"/>
    <col min="2" max="35" width="2.625" style="102" customWidth="1"/>
    <col min="36" max="36" width="5.125" style="102" customWidth="1"/>
    <col min="37" max="38" width="8.875" style="102"/>
    <col min="39" max="39" width="17.125" style="102" customWidth="1"/>
    <col min="40" max="16384" width="8.875" style="102"/>
  </cols>
  <sheetData>
    <row r="1" spans="2:39" ht="21" x14ac:dyDescent="0.15">
      <c r="C1" s="160" t="s">
        <v>164</v>
      </c>
    </row>
    <row r="2" spans="2:39" ht="13.5" customHeight="1" x14ac:dyDescent="0.15">
      <c r="B2" s="103"/>
      <c r="C2" s="103"/>
      <c r="D2" s="103"/>
      <c r="E2" s="103"/>
      <c r="F2" s="103"/>
      <c r="G2" s="103"/>
      <c r="H2" s="103"/>
      <c r="I2" s="294"/>
      <c r="J2" s="294"/>
      <c r="K2" s="566" t="str">
        <f>データ!$F$3</f>
        <v>2026年度　神戸市立工業高等専門学校</v>
      </c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294"/>
      <c r="AB2" s="294"/>
      <c r="AC2" s="103"/>
      <c r="AD2" s="103"/>
      <c r="AE2" s="103"/>
      <c r="AF2" s="103"/>
      <c r="AG2" s="103"/>
      <c r="AH2" s="103"/>
      <c r="AI2" s="103"/>
      <c r="AK2" s="104"/>
      <c r="AL2" s="105"/>
      <c r="AM2" s="105"/>
    </row>
    <row r="3" spans="2:39" ht="13.5" customHeight="1" x14ac:dyDescent="0.15">
      <c r="B3" s="103"/>
      <c r="C3" s="103"/>
      <c r="D3" s="103"/>
      <c r="E3" s="103"/>
      <c r="F3" s="103"/>
      <c r="G3" s="103"/>
      <c r="H3" s="103"/>
      <c r="I3" s="589" t="s">
        <v>240</v>
      </c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103"/>
      <c r="AD3" s="103"/>
      <c r="AE3" s="103"/>
      <c r="AF3" s="103"/>
      <c r="AG3" s="103"/>
      <c r="AH3" s="103"/>
      <c r="AI3" s="103"/>
      <c r="AK3" s="105"/>
      <c r="AL3" s="105"/>
      <c r="AM3" s="105"/>
    </row>
    <row r="4" spans="2:39" ht="10.35" customHeight="1" x14ac:dyDescent="0.15">
      <c r="B4" s="103"/>
      <c r="C4" s="103"/>
      <c r="D4" s="103"/>
      <c r="E4" s="103"/>
      <c r="F4" s="103"/>
      <c r="G4" s="103"/>
      <c r="H4" s="103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  <c r="AC4" s="103"/>
      <c r="AD4" s="103"/>
      <c r="AE4" s="103"/>
      <c r="AF4" s="103"/>
      <c r="AG4" s="103"/>
      <c r="AH4" s="103"/>
      <c r="AI4" s="103"/>
      <c r="AK4" s="73" t="s">
        <v>133</v>
      </c>
      <c r="AL4" s="73"/>
      <c r="AM4" s="73"/>
    </row>
    <row r="5" spans="2:39" ht="8.4499999999999993" customHeight="1" x14ac:dyDescent="0.1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7"/>
      <c r="AD5" s="107"/>
      <c r="AE5" s="107"/>
      <c r="AF5" s="107"/>
      <c r="AG5" s="107"/>
      <c r="AH5" s="107"/>
      <c r="AI5" s="106"/>
      <c r="AJ5" s="74"/>
      <c r="AK5" s="73"/>
      <c r="AL5" s="73"/>
      <c r="AM5" s="73"/>
    </row>
    <row r="6" spans="2:39" ht="13.5" customHeight="1" x14ac:dyDescent="0.15">
      <c r="B6" s="106"/>
      <c r="C6" s="468"/>
      <c r="D6" s="468"/>
      <c r="E6" s="468"/>
      <c r="F6" s="597"/>
      <c r="G6" s="598"/>
      <c r="H6" s="598"/>
      <c r="I6" s="598"/>
      <c r="J6" s="30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611" t="s">
        <v>239</v>
      </c>
      <c r="W6" s="612"/>
      <c r="X6" s="612"/>
      <c r="Y6" s="612"/>
      <c r="Z6" s="612"/>
      <c r="AA6" s="613"/>
      <c r="AB6" s="599"/>
      <c r="AC6" s="600"/>
      <c r="AD6" s="600"/>
      <c r="AE6" s="600"/>
      <c r="AF6" s="600"/>
      <c r="AG6" s="600"/>
      <c r="AH6" s="601"/>
      <c r="AI6" s="106"/>
      <c r="AJ6" s="74"/>
      <c r="AK6" s="607" t="s">
        <v>243</v>
      </c>
      <c r="AL6" s="607"/>
      <c r="AM6" s="607"/>
    </row>
    <row r="7" spans="2:39" ht="13.5" customHeight="1" x14ac:dyDescent="0.15">
      <c r="B7" s="106"/>
      <c r="C7" s="468"/>
      <c r="D7" s="468"/>
      <c r="E7" s="468"/>
      <c r="F7" s="598"/>
      <c r="G7" s="598"/>
      <c r="H7" s="598"/>
      <c r="I7" s="598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614"/>
      <c r="W7" s="615"/>
      <c r="X7" s="615"/>
      <c r="Y7" s="615"/>
      <c r="Z7" s="615"/>
      <c r="AA7" s="616"/>
      <c r="AB7" s="602"/>
      <c r="AC7" s="603"/>
      <c r="AD7" s="603"/>
      <c r="AE7" s="603"/>
      <c r="AF7" s="603"/>
      <c r="AG7" s="603"/>
      <c r="AH7" s="604"/>
      <c r="AI7" s="106"/>
      <c r="AJ7" s="74"/>
      <c r="AK7" s="607"/>
      <c r="AL7" s="607"/>
      <c r="AM7" s="607"/>
    </row>
    <row r="8" spans="2:39" x14ac:dyDescent="0.15">
      <c r="B8" s="106"/>
      <c r="C8" s="468"/>
      <c r="D8" s="468"/>
      <c r="E8" s="468"/>
      <c r="F8" s="598"/>
      <c r="G8" s="598"/>
      <c r="H8" s="598"/>
      <c r="I8" s="598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617"/>
      <c r="W8" s="618"/>
      <c r="X8" s="618"/>
      <c r="Y8" s="618"/>
      <c r="Z8" s="618"/>
      <c r="AA8" s="619"/>
      <c r="AB8" s="602"/>
      <c r="AC8" s="603"/>
      <c r="AD8" s="603"/>
      <c r="AE8" s="603"/>
      <c r="AF8" s="603"/>
      <c r="AG8" s="603"/>
      <c r="AH8" s="604"/>
      <c r="AI8" s="106"/>
      <c r="AJ8" s="74"/>
      <c r="AK8" s="607"/>
      <c r="AL8" s="607"/>
      <c r="AM8" s="607"/>
    </row>
    <row r="9" spans="2:39" ht="22.35" customHeight="1" x14ac:dyDescent="0.15">
      <c r="B9" s="106"/>
      <c r="C9" s="501" t="s">
        <v>266</v>
      </c>
      <c r="D9" s="502"/>
      <c r="E9" s="503"/>
      <c r="F9" s="469" t="s">
        <v>262</v>
      </c>
      <c r="G9" s="471" t="s">
        <v>259</v>
      </c>
      <c r="H9" s="471"/>
      <c r="I9" s="472"/>
      <c r="J9" s="606" t="str">
        <f>IF(COUNTIFS('2.受験生データ'!J16,"*〇*")&gt;0,"〇","")</f>
        <v/>
      </c>
      <c r="K9" s="568"/>
      <c r="L9" s="567" t="s">
        <v>118</v>
      </c>
      <c r="M9" s="568"/>
      <c r="N9" s="701" t="s">
        <v>261</v>
      </c>
      <c r="O9" s="702"/>
      <c r="P9" s="702"/>
      <c r="Q9" s="702"/>
      <c r="R9" s="702"/>
      <c r="S9" s="702"/>
      <c r="T9" s="703"/>
      <c r="U9" s="493" t="s">
        <v>119</v>
      </c>
      <c r="V9" s="494"/>
      <c r="W9" s="494"/>
      <c r="X9" s="494"/>
      <c r="Y9" s="494"/>
      <c r="Z9" s="494"/>
      <c r="AA9" s="495"/>
      <c r="AB9" s="493" t="s">
        <v>120</v>
      </c>
      <c r="AC9" s="494"/>
      <c r="AD9" s="494"/>
      <c r="AE9" s="494"/>
      <c r="AF9" s="494"/>
      <c r="AG9" s="494"/>
      <c r="AH9" s="496"/>
      <c r="AI9" s="106"/>
      <c r="AJ9" s="74"/>
      <c r="AK9" s="607"/>
      <c r="AL9" s="607"/>
      <c r="AM9" s="607"/>
    </row>
    <row r="10" spans="2:39" ht="22.35" customHeight="1" x14ac:dyDescent="0.15">
      <c r="B10" s="106"/>
      <c r="C10" s="504"/>
      <c r="D10" s="449"/>
      <c r="E10" s="450"/>
      <c r="F10" s="470"/>
      <c r="G10" s="473" t="s">
        <v>263</v>
      </c>
      <c r="H10" s="473"/>
      <c r="I10" s="474"/>
      <c r="J10" s="487" t="str">
        <f>IF(COUNTIFS('2.受験生データ'!K16,"*〇*")&gt;0,"〇","")</f>
        <v/>
      </c>
      <c r="K10" s="488"/>
      <c r="L10" s="569"/>
      <c r="M10" s="570"/>
      <c r="N10" s="475" t="str">
        <f>IF(OR(COUNTIFS('2.受験生データ'!N16,"*工*")&gt;0,COUNTIFS('2.受験生データ'!N16,"*化*")&gt;0),'2.受験生データ'!N16&amp;"科","－－－－－－")</f>
        <v>－－－－－－</v>
      </c>
      <c r="O10" s="476"/>
      <c r="P10" s="476"/>
      <c r="Q10" s="476"/>
      <c r="R10" s="476"/>
      <c r="S10" s="476"/>
      <c r="T10" s="477"/>
      <c r="U10" s="475" t="str">
        <f>IF(OR(COUNTIFS('2.受験生データ'!O16,"*工*")&gt;0,COUNTIFS('2.受験生データ'!O16,"*化*")&gt;0),'2.受験生データ'!O16&amp;"科","－－－－－－")</f>
        <v>－－－－－－</v>
      </c>
      <c r="V10" s="476"/>
      <c r="W10" s="476"/>
      <c r="X10" s="476"/>
      <c r="Y10" s="476"/>
      <c r="Z10" s="476"/>
      <c r="AA10" s="477"/>
      <c r="AB10" s="475" t="str">
        <f>IF(OR(COUNTIFS('2.受験生データ'!P16,"*工*")&gt;0,COUNTIFS('2.受験生データ'!P16,"*化*")&gt;0),'2.受験生データ'!P16&amp;"科","－－－－－－")</f>
        <v>－－－－－－</v>
      </c>
      <c r="AC10" s="476"/>
      <c r="AD10" s="476"/>
      <c r="AE10" s="476"/>
      <c r="AF10" s="476"/>
      <c r="AG10" s="476"/>
      <c r="AH10" s="484"/>
      <c r="AI10" s="106"/>
      <c r="AJ10" s="74"/>
      <c r="AK10" s="607"/>
      <c r="AL10" s="607"/>
      <c r="AM10" s="607"/>
    </row>
    <row r="11" spans="2:39" ht="22.35" customHeight="1" x14ac:dyDescent="0.15">
      <c r="B11" s="106"/>
      <c r="C11" s="448"/>
      <c r="D11" s="449"/>
      <c r="E11" s="450"/>
      <c r="F11" s="517" t="s">
        <v>264</v>
      </c>
      <c r="G11" s="518"/>
      <c r="H11" s="518"/>
      <c r="I11" s="519"/>
      <c r="J11" s="487" t="str">
        <f>IF(COUNTIFS('2.受験生データ'!L16,"*〇*")&gt;0,"〇","")</f>
        <v/>
      </c>
      <c r="K11" s="488"/>
      <c r="L11" s="571"/>
      <c r="M11" s="570"/>
      <c r="N11" s="478"/>
      <c r="O11" s="479"/>
      <c r="P11" s="479"/>
      <c r="Q11" s="479"/>
      <c r="R11" s="479"/>
      <c r="S11" s="479"/>
      <c r="T11" s="480"/>
      <c r="U11" s="478"/>
      <c r="V11" s="479"/>
      <c r="W11" s="479"/>
      <c r="X11" s="479"/>
      <c r="Y11" s="479"/>
      <c r="Z11" s="479"/>
      <c r="AA11" s="480"/>
      <c r="AB11" s="478"/>
      <c r="AC11" s="479"/>
      <c r="AD11" s="479"/>
      <c r="AE11" s="479"/>
      <c r="AF11" s="479"/>
      <c r="AG11" s="479"/>
      <c r="AH11" s="485"/>
      <c r="AI11" s="106"/>
      <c r="AK11" s="607"/>
      <c r="AL11" s="607"/>
      <c r="AM11" s="607"/>
    </row>
    <row r="12" spans="2:39" ht="22.35" customHeight="1" x14ac:dyDescent="0.15">
      <c r="B12" s="106"/>
      <c r="C12" s="451"/>
      <c r="D12" s="452"/>
      <c r="E12" s="453"/>
      <c r="F12" s="517" t="s">
        <v>265</v>
      </c>
      <c r="G12" s="518"/>
      <c r="H12" s="518"/>
      <c r="I12" s="519"/>
      <c r="J12" s="487" t="str">
        <f>IF(COUNTIFS('2.受験生データ'!M16,"*〇*")&gt;0,"〇","")</f>
        <v/>
      </c>
      <c r="K12" s="488"/>
      <c r="L12" s="572"/>
      <c r="M12" s="573"/>
      <c r="N12" s="481"/>
      <c r="O12" s="482"/>
      <c r="P12" s="482"/>
      <c r="Q12" s="482"/>
      <c r="R12" s="482"/>
      <c r="S12" s="482"/>
      <c r="T12" s="483"/>
      <c r="U12" s="481"/>
      <c r="V12" s="482"/>
      <c r="W12" s="482"/>
      <c r="X12" s="482"/>
      <c r="Y12" s="482"/>
      <c r="Z12" s="482"/>
      <c r="AA12" s="483"/>
      <c r="AB12" s="481"/>
      <c r="AC12" s="482"/>
      <c r="AD12" s="482"/>
      <c r="AE12" s="482"/>
      <c r="AF12" s="482"/>
      <c r="AG12" s="482"/>
      <c r="AH12" s="486"/>
      <c r="AI12" s="106"/>
      <c r="AK12" s="607"/>
      <c r="AL12" s="607"/>
      <c r="AM12" s="607"/>
    </row>
    <row r="13" spans="2:39" x14ac:dyDescent="0.15">
      <c r="B13" s="106"/>
      <c r="C13" s="454" t="s">
        <v>0</v>
      </c>
      <c r="D13" s="455"/>
      <c r="E13" s="456"/>
      <c r="F13" s="531" t="str">
        <f>IF(COUNTBLANK('2.受験生データ'!E16),"",'2.受験生データ'!E16)</f>
        <v/>
      </c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3"/>
      <c r="T13" s="112" t="s">
        <v>25</v>
      </c>
      <c r="U13" s="113"/>
      <c r="V13" s="113"/>
      <c r="W13" s="113"/>
      <c r="X13" s="112" t="s">
        <v>97</v>
      </c>
      <c r="Y13" s="106"/>
      <c r="Z13" s="106"/>
      <c r="AA13" s="113"/>
      <c r="AB13" s="113"/>
      <c r="AC13" s="114"/>
      <c r="AD13" s="113"/>
      <c r="AE13" s="113"/>
      <c r="AF13" s="113"/>
      <c r="AG13" s="113"/>
      <c r="AH13" s="115"/>
      <c r="AI13" s="106"/>
      <c r="AK13" s="607"/>
      <c r="AL13" s="607"/>
      <c r="AM13" s="607"/>
    </row>
    <row r="14" spans="2:39" ht="13.5" customHeight="1" x14ac:dyDescent="0.15">
      <c r="B14" s="106"/>
      <c r="C14" s="448" t="s">
        <v>96</v>
      </c>
      <c r="D14" s="449"/>
      <c r="E14" s="450"/>
      <c r="F14" s="534" t="str">
        <f>IF(COUNTBLANK('2.受験生データ'!D16),"",'2.受験生データ'!D16)</f>
        <v/>
      </c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622" t="str">
        <f>IF('2.受験生データ'!F16="男",男性１,IF('2.受験生データ'!F16="女",女性１,"男 ・ 女"))</f>
        <v>男 ・ 女</v>
      </c>
      <c r="U14" s="623"/>
      <c r="V14" s="623"/>
      <c r="W14" s="623"/>
      <c r="X14" s="537" t="str">
        <f>IF(COUNTBLANK('2.受験生データ'!G16),"西暦　　年　　月　　日生",CONCATENATE('2.受験生データ'!G16,'2.受験生データ'!H16,'2.受験生データ'!I16,"生"))</f>
        <v>西暦　　年　　月　　日生</v>
      </c>
      <c r="Y14" s="538"/>
      <c r="Z14" s="538"/>
      <c r="AA14" s="538"/>
      <c r="AB14" s="538"/>
      <c r="AC14" s="538"/>
      <c r="AD14" s="538"/>
      <c r="AE14" s="538"/>
      <c r="AF14" s="538"/>
      <c r="AG14" s="538"/>
      <c r="AH14" s="539"/>
      <c r="AI14" s="106"/>
      <c r="AK14" s="607"/>
      <c r="AL14" s="607"/>
      <c r="AM14" s="607"/>
    </row>
    <row r="15" spans="2:39" x14ac:dyDescent="0.15">
      <c r="B15" s="106"/>
      <c r="C15" s="451"/>
      <c r="D15" s="452"/>
      <c r="E15" s="453"/>
      <c r="F15" s="534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624"/>
      <c r="U15" s="625"/>
      <c r="V15" s="625"/>
      <c r="W15" s="625"/>
      <c r="X15" s="540"/>
      <c r="Y15" s="541"/>
      <c r="Z15" s="541"/>
      <c r="AA15" s="541"/>
      <c r="AB15" s="541"/>
      <c r="AC15" s="541"/>
      <c r="AD15" s="541"/>
      <c r="AE15" s="541"/>
      <c r="AF15" s="541"/>
      <c r="AG15" s="541"/>
      <c r="AH15" s="542"/>
      <c r="AI15" s="106"/>
      <c r="AK15" s="607"/>
      <c r="AL15" s="607"/>
      <c r="AM15" s="607"/>
    </row>
    <row r="16" spans="2:39" ht="24.95" customHeight="1" x14ac:dyDescent="0.15">
      <c r="B16" s="106"/>
      <c r="C16" s="445" t="s">
        <v>98</v>
      </c>
      <c r="D16" s="446"/>
      <c r="E16" s="447"/>
      <c r="F16" s="547" t="s">
        <v>267</v>
      </c>
      <c r="G16" s="620"/>
      <c r="H16" s="620"/>
      <c r="I16" s="620"/>
      <c r="J16" s="620"/>
      <c r="K16" s="620"/>
      <c r="L16" s="620"/>
      <c r="M16" s="620"/>
      <c r="N16" s="620"/>
      <c r="O16" s="620"/>
      <c r="P16" s="497" t="str">
        <f>IF(COUNTBLANK('1.基礎データ'!E7:E7),"　　　　　　立　　　　　　　　　　　　",'1.基礎データ'!E7)</f>
        <v>　　　　　　立　　　　　　　　　　　　</v>
      </c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574" t="s">
        <v>132</v>
      </c>
      <c r="AF16" s="575"/>
      <c r="AG16" s="575"/>
      <c r="AH16" s="576"/>
      <c r="AI16" s="106"/>
      <c r="AK16" s="607"/>
      <c r="AL16" s="607"/>
      <c r="AM16" s="607"/>
    </row>
    <row r="17" spans="2:39" ht="9" customHeight="1" x14ac:dyDescent="0.15">
      <c r="B17" s="106"/>
      <c r="C17" s="448"/>
      <c r="D17" s="449"/>
      <c r="E17" s="450"/>
      <c r="F17" s="545" t="s">
        <v>99</v>
      </c>
      <c r="G17" s="546"/>
      <c r="H17" s="546"/>
      <c r="I17" s="546"/>
      <c r="J17" s="546"/>
      <c r="K17" s="546"/>
      <c r="L17" s="546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1"/>
      <c r="AI17" s="106"/>
      <c r="AK17" s="607"/>
      <c r="AL17" s="607"/>
      <c r="AM17" s="607"/>
    </row>
    <row r="18" spans="2:39" ht="16.350000000000001" customHeight="1" x14ac:dyDescent="0.15">
      <c r="B18" s="106"/>
      <c r="C18" s="448"/>
      <c r="D18" s="449"/>
      <c r="E18" s="450"/>
      <c r="F18" s="608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10"/>
      <c r="AI18" s="106"/>
      <c r="AK18" s="607"/>
      <c r="AL18" s="607"/>
      <c r="AM18" s="607"/>
    </row>
    <row r="19" spans="2:39" ht="24.95" customHeight="1" x14ac:dyDescent="0.15">
      <c r="B19" s="106"/>
      <c r="C19" s="451"/>
      <c r="D19" s="452"/>
      <c r="E19" s="453"/>
      <c r="F19" s="547" t="s">
        <v>268</v>
      </c>
      <c r="G19" s="548"/>
      <c r="H19" s="548"/>
      <c r="I19" s="548"/>
      <c r="J19" s="548"/>
      <c r="K19" s="548"/>
      <c r="L19" s="548"/>
      <c r="M19" s="548"/>
      <c r="N19" s="548"/>
      <c r="O19" s="548"/>
      <c r="P19" s="497" t="str">
        <f>IF(COUNTBLANK('1.基礎データ'!E7:E7),"　　　　　　立　　　　　　　　　　　　",'1.基礎データ'!E7)</f>
        <v>　　　　　　立　　　　　　　　　　　　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577" t="s">
        <v>15</v>
      </c>
      <c r="AF19" s="578"/>
      <c r="AG19" s="578"/>
      <c r="AH19" s="579"/>
      <c r="AI19" s="106"/>
      <c r="AK19" s="607"/>
      <c r="AL19" s="607"/>
      <c r="AM19" s="607"/>
    </row>
    <row r="20" spans="2:39" ht="12.6" customHeight="1" x14ac:dyDescent="0.15">
      <c r="B20" s="106"/>
      <c r="C20" s="116"/>
      <c r="D20" s="505" t="s">
        <v>100</v>
      </c>
      <c r="E20" s="117"/>
      <c r="F20" s="118"/>
      <c r="G20" s="587" t="s">
        <v>101</v>
      </c>
      <c r="H20" s="580" t="s">
        <v>1</v>
      </c>
      <c r="I20" s="581"/>
      <c r="J20" s="580" t="s">
        <v>2</v>
      </c>
      <c r="K20" s="581"/>
      <c r="L20" s="580" t="s">
        <v>3</v>
      </c>
      <c r="M20" s="581"/>
      <c r="N20" s="499" t="s">
        <v>4</v>
      </c>
      <c r="O20" s="581"/>
      <c r="P20" s="580" t="s">
        <v>5</v>
      </c>
      <c r="Q20" s="581"/>
      <c r="R20" s="580" t="s">
        <v>6</v>
      </c>
      <c r="S20" s="581"/>
      <c r="T20" s="591" t="s">
        <v>102</v>
      </c>
      <c r="U20" s="581"/>
      <c r="V20" s="590" t="s">
        <v>103</v>
      </c>
      <c r="W20" s="581"/>
      <c r="X20" s="626" t="s">
        <v>104</v>
      </c>
      <c r="Y20" s="627"/>
      <c r="Z20" s="522" t="s">
        <v>105</v>
      </c>
      <c r="AA20" s="523"/>
      <c r="AB20" s="523"/>
      <c r="AC20" s="523"/>
      <c r="AD20" s="523"/>
      <c r="AE20" s="523"/>
      <c r="AF20" s="523"/>
      <c r="AG20" s="523"/>
      <c r="AH20" s="524"/>
      <c r="AI20" s="106"/>
      <c r="AK20" s="607"/>
      <c r="AL20" s="607"/>
      <c r="AM20" s="607"/>
    </row>
    <row r="21" spans="2:39" ht="12.6" customHeight="1" x14ac:dyDescent="0.15">
      <c r="B21" s="106"/>
      <c r="C21" s="119"/>
      <c r="D21" s="506"/>
      <c r="E21" s="302"/>
      <c r="F21" s="543" t="s">
        <v>7</v>
      </c>
      <c r="G21" s="588"/>
      <c r="H21" s="582"/>
      <c r="I21" s="583"/>
      <c r="J21" s="582"/>
      <c r="K21" s="583"/>
      <c r="L21" s="582"/>
      <c r="M21" s="583"/>
      <c r="N21" s="500"/>
      <c r="O21" s="583"/>
      <c r="P21" s="582"/>
      <c r="Q21" s="583"/>
      <c r="R21" s="582"/>
      <c r="S21" s="583"/>
      <c r="T21" s="582"/>
      <c r="U21" s="583"/>
      <c r="V21" s="500"/>
      <c r="W21" s="583"/>
      <c r="X21" s="628"/>
      <c r="Y21" s="629"/>
      <c r="Z21" s="525"/>
      <c r="AA21" s="526"/>
      <c r="AB21" s="526"/>
      <c r="AC21" s="526"/>
      <c r="AD21" s="526"/>
      <c r="AE21" s="526"/>
      <c r="AF21" s="526"/>
      <c r="AG21" s="526"/>
      <c r="AH21" s="527"/>
      <c r="AI21" s="106"/>
      <c r="AK21" s="607"/>
      <c r="AL21" s="607"/>
      <c r="AM21" s="607"/>
    </row>
    <row r="22" spans="2:39" ht="12.6" customHeight="1" x14ac:dyDescent="0.15">
      <c r="B22" s="106"/>
      <c r="C22" s="119"/>
      <c r="D22" s="506"/>
      <c r="E22" s="302"/>
      <c r="F22" s="544"/>
      <c r="G22" s="121"/>
      <c r="H22" s="584"/>
      <c r="I22" s="585"/>
      <c r="J22" s="584"/>
      <c r="K22" s="585"/>
      <c r="L22" s="584"/>
      <c r="M22" s="585"/>
      <c r="N22" s="586"/>
      <c r="O22" s="585"/>
      <c r="P22" s="584"/>
      <c r="Q22" s="585"/>
      <c r="R22" s="584"/>
      <c r="S22" s="585"/>
      <c r="T22" s="584"/>
      <c r="U22" s="585"/>
      <c r="V22" s="586"/>
      <c r="W22" s="585"/>
      <c r="X22" s="630"/>
      <c r="Y22" s="631"/>
      <c r="Z22" s="528"/>
      <c r="AA22" s="529"/>
      <c r="AB22" s="529"/>
      <c r="AC22" s="529"/>
      <c r="AD22" s="529"/>
      <c r="AE22" s="529"/>
      <c r="AF22" s="529"/>
      <c r="AG22" s="529"/>
      <c r="AH22" s="530"/>
      <c r="AI22" s="106"/>
      <c r="AK22" s="607"/>
      <c r="AL22" s="607"/>
      <c r="AM22" s="607"/>
    </row>
    <row r="23" spans="2:39" ht="24.95" customHeight="1" x14ac:dyDescent="0.15">
      <c r="B23" s="106"/>
      <c r="C23" s="119"/>
      <c r="D23" s="506"/>
      <c r="E23" s="302"/>
      <c r="F23" s="457">
        <v>1</v>
      </c>
      <c r="G23" s="458"/>
      <c r="H23" s="465"/>
      <c r="I23" s="466"/>
      <c r="J23" s="465"/>
      <c r="K23" s="466"/>
      <c r="L23" s="465"/>
      <c r="M23" s="466"/>
      <c r="N23" s="465"/>
      <c r="O23" s="466"/>
      <c r="P23" s="465"/>
      <c r="Q23" s="466"/>
      <c r="R23" s="465"/>
      <c r="S23" s="466"/>
      <c r="T23" s="465"/>
      <c r="U23" s="466"/>
      <c r="V23" s="465"/>
      <c r="W23" s="466"/>
      <c r="X23" s="465"/>
      <c r="Y23" s="466"/>
      <c r="Z23" s="551"/>
      <c r="AA23" s="552"/>
      <c r="AB23" s="552"/>
      <c r="AC23" s="552"/>
      <c r="AD23" s="552"/>
      <c r="AE23" s="552"/>
      <c r="AF23" s="552"/>
      <c r="AG23" s="552"/>
      <c r="AH23" s="553"/>
      <c r="AI23" s="106"/>
    </row>
    <row r="24" spans="2:39" ht="24.95" customHeight="1" x14ac:dyDescent="0.15">
      <c r="B24" s="106"/>
      <c r="C24" s="119"/>
      <c r="D24" s="506"/>
      <c r="E24" s="302"/>
      <c r="F24" s="457">
        <v>2</v>
      </c>
      <c r="G24" s="458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/>
      <c r="S24" s="466"/>
      <c r="T24" s="465"/>
      <c r="U24" s="466"/>
      <c r="V24" s="465"/>
      <c r="W24" s="466"/>
      <c r="X24" s="465"/>
      <c r="Y24" s="466"/>
      <c r="Z24" s="551"/>
      <c r="AA24" s="552"/>
      <c r="AB24" s="552"/>
      <c r="AC24" s="552"/>
      <c r="AD24" s="552"/>
      <c r="AE24" s="552"/>
      <c r="AF24" s="552"/>
      <c r="AG24" s="552"/>
      <c r="AH24" s="553"/>
      <c r="AI24" s="106"/>
    </row>
    <row r="25" spans="2:39" ht="24.95" customHeight="1" x14ac:dyDescent="0.15">
      <c r="B25" s="106"/>
      <c r="C25" s="119"/>
      <c r="D25" s="506"/>
      <c r="E25" s="302"/>
      <c r="F25" s="457">
        <v>3</v>
      </c>
      <c r="G25" s="458"/>
      <c r="H25" s="465"/>
      <c r="I25" s="466"/>
      <c r="J25" s="465"/>
      <c r="K25" s="466"/>
      <c r="L25" s="465"/>
      <c r="M25" s="466"/>
      <c r="N25" s="465"/>
      <c r="O25" s="466"/>
      <c r="P25" s="465"/>
      <c r="Q25" s="466"/>
      <c r="R25" s="465"/>
      <c r="S25" s="466"/>
      <c r="T25" s="465"/>
      <c r="U25" s="466"/>
      <c r="V25" s="465"/>
      <c r="W25" s="466"/>
      <c r="X25" s="465"/>
      <c r="Y25" s="466"/>
      <c r="Z25" s="551"/>
      <c r="AA25" s="552"/>
      <c r="AB25" s="552"/>
      <c r="AC25" s="552"/>
      <c r="AD25" s="552"/>
      <c r="AE25" s="552"/>
      <c r="AF25" s="552"/>
      <c r="AG25" s="552"/>
      <c r="AH25" s="553"/>
      <c r="AI25" s="106"/>
    </row>
    <row r="26" spans="2:39" ht="12.6" customHeight="1" x14ac:dyDescent="0.15">
      <c r="B26" s="106"/>
      <c r="C26" s="122"/>
      <c r="D26" s="506"/>
      <c r="E26" s="302"/>
      <c r="F26" s="562" t="s">
        <v>106</v>
      </c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4"/>
      <c r="AI26" s="106"/>
    </row>
    <row r="27" spans="2:39" ht="12.6" customHeight="1" x14ac:dyDescent="0.15">
      <c r="B27" s="106"/>
      <c r="C27" s="122"/>
      <c r="D27" s="506"/>
      <c r="E27" s="302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6"/>
      <c r="AI27" s="106"/>
    </row>
    <row r="28" spans="2:39" ht="12.6" customHeight="1" x14ac:dyDescent="0.15">
      <c r="B28" s="106"/>
      <c r="C28" s="122"/>
      <c r="D28" s="506"/>
      <c r="E28" s="302"/>
      <c r="F28" s="554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6"/>
      <c r="AI28" s="106"/>
    </row>
    <row r="29" spans="2:39" ht="12.6" customHeight="1" x14ac:dyDescent="0.15">
      <c r="B29" s="106"/>
      <c r="C29" s="123"/>
      <c r="D29" s="507"/>
      <c r="E29" s="303"/>
      <c r="F29" s="557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9"/>
      <c r="AI29" s="106"/>
    </row>
    <row r="30" spans="2:39" s="127" customFormat="1" ht="12.6" customHeight="1" x14ac:dyDescent="0.15">
      <c r="B30" s="76"/>
      <c r="C30" s="125"/>
      <c r="D30" s="499" t="s">
        <v>107</v>
      </c>
      <c r="E30" s="126"/>
      <c r="F30" s="459" t="s">
        <v>7</v>
      </c>
      <c r="G30" s="460"/>
      <c r="H30" s="459" t="s">
        <v>8</v>
      </c>
      <c r="I30" s="460"/>
      <c r="J30" s="460"/>
      <c r="K30" s="461"/>
      <c r="L30" s="508" t="s">
        <v>108</v>
      </c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3"/>
      <c r="AI30" s="76"/>
    </row>
    <row r="31" spans="2:39" s="127" customFormat="1" ht="12.6" customHeight="1" x14ac:dyDescent="0.15">
      <c r="B31" s="76"/>
      <c r="C31" s="128"/>
      <c r="D31" s="500"/>
      <c r="E31" s="129"/>
      <c r="F31" s="462"/>
      <c r="G31" s="463"/>
      <c r="H31" s="462"/>
      <c r="I31" s="463"/>
      <c r="J31" s="463"/>
      <c r="K31" s="464"/>
      <c r="L31" s="594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  <c r="AE31" s="595"/>
      <c r="AF31" s="595"/>
      <c r="AG31" s="595"/>
      <c r="AH31" s="596"/>
      <c r="AI31" s="76"/>
    </row>
    <row r="32" spans="2:39" s="127" customFormat="1" ht="24.95" customHeight="1" x14ac:dyDescent="0.15">
      <c r="B32" s="76"/>
      <c r="C32" s="128"/>
      <c r="D32" s="500"/>
      <c r="E32" s="129"/>
      <c r="F32" s="565">
        <v>1</v>
      </c>
      <c r="G32" s="458"/>
      <c r="H32" s="560"/>
      <c r="I32" s="561"/>
      <c r="J32" s="561"/>
      <c r="K32" s="130" t="s">
        <v>113</v>
      </c>
      <c r="L32" s="551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3"/>
      <c r="AI32" s="76"/>
    </row>
    <row r="33" spans="2:35" s="127" customFormat="1" ht="24.95" customHeight="1" x14ac:dyDescent="0.15">
      <c r="B33" s="76"/>
      <c r="C33" s="128"/>
      <c r="D33" s="500"/>
      <c r="E33" s="129"/>
      <c r="F33" s="487">
        <v>2</v>
      </c>
      <c r="G33" s="621"/>
      <c r="H33" s="560"/>
      <c r="I33" s="561"/>
      <c r="J33" s="561"/>
      <c r="K33" s="130" t="s">
        <v>113</v>
      </c>
      <c r="L33" s="551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3"/>
      <c r="AI33" s="76"/>
    </row>
    <row r="34" spans="2:35" s="127" customFormat="1" ht="24.95" customHeight="1" x14ac:dyDescent="0.15">
      <c r="B34" s="76"/>
      <c r="C34" s="128"/>
      <c r="D34" s="500"/>
      <c r="E34" s="129"/>
      <c r="F34" s="487">
        <v>3</v>
      </c>
      <c r="G34" s="621"/>
      <c r="H34" s="560"/>
      <c r="I34" s="561"/>
      <c r="J34" s="561"/>
      <c r="K34" s="130" t="s">
        <v>113</v>
      </c>
      <c r="L34" s="55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3"/>
      <c r="AI34" s="76"/>
    </row>
    <row r="35" spans="2:35" s="127" customFormat="1" ht="6" customHeight="1" x14ac:dyDescent="0.15">
      <c r="B35" s="131"/>
      <c r="C35" s="132"/>
      <c r="D35" s="133"/>
      <c r="E35" s="134"/>
      <c r="F35" s="134"/>
      <c r="G35" s="134"/>
      <c r="H35" s="134"/>
      <c r="I35" s="134"/>
      <c r="J35" s="134"/>
      <c r="K35" s="134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5"/>
      <c r="AI35" s="76"/>
    </row>
    <row r="36" spans="2:35" s="127" customFormat="1" ht="12.6" customHeight="1" x14ac:dyDescent="0.15">
      <c r="B36" s="76"/>
      <c r="C36" s="136" t="s">
        <v>109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37"/>
      <c r="AI36" s="76"/>
    </row>
    <row r="37" spans="2:35" s="127" customFormat="1" ht="12.6" customHeight="1" x14ac:dyDescent="0.15">
      <c r="B37" s="76"/>
      <c r="C37" s="13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7"/>
      <c r="AI37" s="76"/>
    </row>
    <row r="38" spans="2:35" s="127" customFormat="1" ht="12.6" customHeight="1" x14ac:dyDescent="0.15">
      <c r="B38" s="76"/>
      <c r="C38" s="136"/>
      <c r="D38" s="605" t="str">
        <f>IF(COUNTBLANK('1.基礎データ'!I13:I13),"　　年　　月　　日",CONCATENATE('1.基礎データ'!E13,'1.基礎データ'!G13,'1.基礎データ'!I13))</f>
        <v>　　年　　月　　日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137"/>
      <c r="AI38" s="76"/>
    </row>
    <row r="39" spans="2:35" s="127" customFormat="1" ht="12.6" customHeight="1" x14ac:dyDescent="0.15">
      <c r="B39" s="76"/>
      <c r="C39" s="136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137"/>
      <c r="AI39" s="76"/>
    </row>
    <row r="40" spans="2:35" s="127" customFormat="1" ht="13.35" customHeight="1" x14ac:dyDescent="0.15">
      <c r="B40" s="76"/>
      <c r="C40" s="136"/>
      <c r="D40" s="76"/>
      <c r="E40" s="139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 t="s">
        <v>144</v>
      </c>
      <c r="R40" s="76"/>
      <c r="S40" s="76"/>
      <c r="T40" s="489" t="str">
        <f>IF(COUNTBLANK('1.基礎データ'!E7:E7),"",'1.基礎データ'!E7)</f>
        <v/>
      </c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137"/>
      <c r="AI40" s="76"/>
    </row>
    <row r="41" spans="2:35" s="127" customFormat="1" ht="9.75" customHeight="1" x14ac:dyDescent="0.15">
      <c r="B41" s="76"/>
      <c r="C41" s="136"/>
      <c r="D41" s="76"/>
      <c r="E41" s="139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512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4"/>
      <c r="AE41" s="508" t="s">
        <v>93</v>
      </c>
      <c r="AF41" s="509"/>
      <c r="AG41" s="515"/>
      <c r="AH41" s="516"/>
      <c r="AI41" s="76"/>
    </row>
    <row r="42" spans="2:35" s="127" customFormat="1" ht="15" customHeight="1" x14ac:dyDescent="0.15">
      <c r="B42" s="76"/>
      <c r="C42" s="136"/>
      <c r="D42" s="7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300" t="s">
        <v>145</v>
      </c>
      <c r="R42" s="141"/>
      <c r="S42" s="141"/>
      <c r="T42" s="549" t="str">
        <f>IF(COUNTBLANK('1.基礎データ'!E10:E10),"",'1.基礎データ'!E10)</f>
        <v/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76"/>
      <c r="AE42" s="510"/>
      <c r="AF42" s="511"/>
      <c r="AG42" s="515"/>
      <c r="AH42" s="516"/>
      <c r="AI42" s="76"/>
    </row>
    <row r="43" spans="2:35" s="127" customFormat="1" ht="12.6" customHeight="1" x14ac:dyDescent="0.15">
      <c r="B43" s="7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5"/>
      <c r="AI43" s="76"/>
    </row>
    <row r="44" spans="2:35" s="127" customFormat="1" ht="12" customHeight="1" x14ac:dyDescent="0.15">
      <c r="B44" s="76"/>
      <c r="C44" s="77" t="s">
        <v>110</v>
      </c>
      <c r="D44" s="77"/>
      <c r="E44" s="146" t="s">
        <v>9</v>
      </c>
      <c r="F44" s="318" t="s">
        <v>273</v>
      </c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76"/>
    </row>
    <row r="45" spans="2:35" s="127" customFormat="1" ht="12" customHeight="1" x14ac:dyDescent="0.15">
      <c r="B45" s="76"/>
      <c r="C45" s="76"/>
      <c r="D45" s="76"/>
      <c r="E45" s="147" t="s">
        <v>131</v>
      </c>
      <c r="F45" s="467" t="s">
        <v>241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76"/>
    </row>
    <row r="46" spans="2:35" s="127" customFormat="1" ht="12" customHeight="1" x14ac:dyDescent="0.15">
      <c r="B46" s="76"/>
      <c r="C46" s="76"/>
      <c r="D46" s="76"/>
      <c r="E46" s="147" t="s">
        <v>271</v>
      </c>
      <c r="F46" s="467" t="s">
        <v>272</v>
      </c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76"/>
    </row>
    <row r="47" spans="2:35" s="127" customFormat="1" ht="12" x14ac:dyDescent="0.1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</row>
    <row r="48" spans="2:35" s="127" customFormat="1" ht="12" x14ac:dyDescent="0.15">
      <c r="B48" s="76"/>
      <c r="C48" s="112" t="s">
        <v>112</v>
      </c>
      <c r="D48" s="133"/>
      <c r="E48" s="148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49"/>
      <c r="AI48" s="76"/>
    </row>
    <row r="49" spans="2:35" s="127" customFormat="1" ht="12" x14ac:dyDescent="0.15">
      <c r="B49" s="76"/>
      <c r="C49" s="150"/>
      <c r="D49" s="76"/>
      <c r="E49" s="15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152"/>
      <c r="AI49" s="76"/>
    </row>
    <row r="50" spans="2:35" s="127" customFormat="1" ht="12" x14ac:dyDescent="0.15">
      <c r="B50" s="76"/>
      <c r="C50" s="150"/>
      <c r="D50" s="76"/>
      <c r="E50" s="15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52"/>
      <c r="AI50" s="76"/>
    </row>
    <row r="51" spans="2:35" s="127" customFormat="1" ht="12" x14ac:dyDescent="0.15">
      <c r="B51" s="76"/>
      <c r="C51" s="150"/>
      <c r="D51" s="76"/>
      <c r="E51" s="15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152"/>
      <c r="AI51" s="76"/>
    </row>
    <row r="52" spans="2:35" s="127" customFormat="1" ht="12" customHeight="1" x14ac:dyDescent="0.15">
      <c r="B52" s="76"/>
      <c r="C52" s="150"/>
      <c r="D52" s="76"/>
      <c r="E52" s="15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152"/>
      <c r="AI52" s="76"/>
    </row>
    <row r="53" spans="2:35" s="127" customFormat="1" ht="12" x14ac:dyDescent="0.15">
      <c r="B53" s="76"/>
      <c r="C53" s="150"/>
      <c r="D53" s="76"/>
      <c r="E53" s="15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53"/>
      <c r="AH53" s="152"/>
      <c r="AI53" s="76"/>
    </row>
    <row r="54" spans="2:35" s="127" customFormat="1" ht="12" x14ac:dyDescent="0.15">
      <c r="B54" s="76"/>
      <c r="C54" s="150"/>
      <c r="D54" s="76"/>
      <c r="E54" s="15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152"/>
      <c r="AI54" s="76"/>
    </row>
    <row r="55" spans="2:35" s="127" customFormat="1" ht="12" x14ac:dyDescent="0.15">
      <c r="B55" s="76"/>
      <c r="C55" s="150"/>
      <c r="D55" s="76"/>
      <c r="E55" s="15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152"/>
      <c r="AI55" s="76"/>
    </row>
    <row r="56" spans="2:35" s="127" customFormat="1" ht="12" x14ac:dyDescent="0.15">
      <c r="B56" s="76"/>
      <c r="C56" s="150"/>
      <c r="D56" s="76"/>
      <c r="E56" s="151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5"/>
      <c r="AI56" s="76"/>
    </row>
    <row r="57" spans="2:35" s="127" customFormat="1" ht="12" x14ac:dyDescent="0.15">
      <c r="B57" s="76"/>
      <c r="C57" s="156"/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9"/>
      <c r="AI57" s="76"/>
    </row>
    <row r="58" spans="2:35" s="127" customFormat="1" ht="12" x14ac:dyDescent="0.15">
      <c r="B58" s="76"/>
      <c r="C58" s="76"/>
      <c r="D58" s="76"/>
      <c r="E58" s="146"/>
      <c r="F58" s="77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</row>
  </sheetData>
  <sheetProtection sheet="1" selectLockedCells="1"/>
  <mergeCells count="109">
    <mergeCell ref="K2:Z2"/>
    <mergeCell ref="I3:AB4"/>
    <mergeCell ref="C6:E8"/>
    <mergeCell ref="F6:I8"/>
    <mergeCell ref="V6:AA8"/>
    <mergeCell ref="AB6:AH8"/>
    <mergeCell ref="AK6:AM22"/>
    <mergeCell ref="C9:E12"/>
    <mergeCell ref="F9:F10"/>
    <mergeCell ref="G9:I9"/>
    <mergeCell ref="J9:K9"/>
    <mergeCell ref="L9:M12"/>
    <mergeCell ref="N9:T9"/>
    <mergeCell ref="U9:AA9"/>
    <mergeCell ref="AB9:AH9"/>
    <mergeCell ref="G10:I10"/>
    <mergeCell ref="C13:E13"/>
    <mergeCell ref="F13:S13"/>
    <mergeCell ref="C14:E15"/>
    <mergeCell ref="F14:S15"/>
    <mergeCell ref="T14:W15"/>
    <mergeCell ref="X14:AH15"/>
    <mergeCell ref="J10:K10"/>
    <mergeCell ref="N10:T12"/>
    <mergeCell ref="U10:AA12"/>
    <mergeCell ref="AB10:AH12"/>
    <mergeCell ref="F11:I11"/>
    <mergeCell ref="J11:K11"/>
    <mergeCell ref="F12:I12"/>
    <mergeCell ref="J12:K12"/>
    <mergeCell ref="C16:E19"/>
    <mergeCell ref="F16:O16"/>
    <mergeCell ref="P16:AD16"/>
    <mergeCell ref="AE16:AH16"/>
    <mergeCell ref="F17:L17"/>
    <mergeCell ref="M17:AH17"/>
    <mergeCell ref="F18:AH18"/>
    <mergeCell ref="F19:O19"/>
    <mergeCell ref="P19:AD19"/>
    <mergeCell ref="AE19:AH19"/>
    <mergeCell ref="Z20:AH22"/>
    <mergeCell ref="D20:D29"/>
    <mergeCell ref="G20:G21"/>
    <mergeCell ref="H20:I22"/>
    <mergeCell ref="J20:K22"/>
    <mergeCell ref="L20:M22"/>
    <mergeCell ref="N20:O22"/>
    <mergeCell ref="F21:F22"/>
    <mergeCell ref="F23:G23"/>
    <mergeCell ref="H23:I23"/>
    <mergeCell ref="J23:K23"/>
    <mergeCell ref="X23:Y23"/>
    <mergeCell ref="Z23:AH23"/>
    <mergeCell ref="F24:G24"/>
    <mergeCell ref="H24:I24"/>
    <mergeCell ref="J24:K24"/>
    <mergeCell ref="L24:M24"/>
    <mergeCell ref="N24:O24"/>
    <mergeCell ref="P24:Q24"/>
    <mergeCell ref="L23:M23"/>
    <mergeCell ref="N23:O23"/>
    <mergeCell ref="P23:Q23"/>
    <mergeCell ref="R23:S23"/>
    <mergeCell ref="T23:U23"/>
    <mergeCell ref="V23:W23"/>
    <mergeCell ref="T25:U25"/>
    <mergeCell ref="V25:W25"/>
    <mergeCell ref="P20:Q22"/>
    <mergeCell ref="R20:S22"/>
    <mergeCell ref="T20:U22"/>
    <mergeCell ref="V20:W22"/>
    <mergeCell ref="X25:Y25"/>
    <mergeCell ref="X20:Y22"/>
    <mergeCell ref="Z25:AH25"/>
    <mergeCell ref="F26:AH26"/>
    <mergeCell ref="F27:AH29"/>
    <mergeCell ref="V24:W24"/>
    <mergeCell ref="X24:Y24"/>
    <mergeCell ref="Z24:AH24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F46:AH46"/>
    <mergeCell ref="F45:AH45"/>
    <mergeCell ref="F34:G34"/>
    <mergeCell ref="H34:J34"/>
    <mergeCell ref="L34:AH34"/>
    <mergeCell ref="D38:N38"/>
    <mergeCell ref="T40:AG40"/>
    <mergeCell ref="Q41:AD41"/>
    <mergeCell ref="AE41:AF42"/>
    <mergeCell ref="AG41:AH42"/>
    <mergeCell ref="T42:AC42"/>
    <mergeCell ref="D30:D34"/>
    <mergeCell ref="F30:G31"/>
    <mergeCell ref="H30:K31"/>
    <mergeCell ref="L30:AH31"/>
    <mergeCell ref="F32:G32"/>
    <mergeCell ref="H32:J32"/>
    <mergeCell ref="L32:AH32"/>
    <mergeCell ref="F33:G33"/>
    <mergeCell ref="H33:J33"/>
    <mergeCell ref="L33:AH33"/>
  </mergeCells>
  <phoneticPr fontId="45"/>
  <dataValidations count="4">
    <dataValidation type="whole" allowBlank="1" showInputMessage="1" showErrorMessage="1" sqref="H23:Y25" xr:uid="{80ABF14B-9A93-432F-A8E1-13CA5C21C1B6}">
      <formula1>1</formula1>
      <formula2>5</formula2>
    </dataValidation>
    <dataValidation type="list" allowBlank="1" showInputMessage="1" showErrorMessage="1" sqref="F19" xr:uid="{8892930A-7B9B-42CD-AD99-9B53E6C5C806}">
      <formula1>卒業</formula1>
    </dataValidation>
    <dataValidation type="list" allowBlank="1" showInputMessage="1" showErrorMessage="1" sqref="F16" xr:uid="{1B8BFF99-FF51-4F28-9B9F-7593BFC89BAD}">
      <formula1>入学</formula1>
    </dataValidation>
    <dataValidation type="list" allowBlank="1" showInputMessage="1" showErrorMessage="1" sqref="AE19" xr:uid="{1209899C-9EBB-4227-B2AB-A1AC6800249F}">
      <formula1>種別</formula1>
    </dataValidation>
  </dataValidations>
  <printOptions horizontalCentered="1" verticalCentered="1"/>
  <pageMargins left="0.70866141732283472" right="0.31496062992125984" top="0.47244094488188981" bottom="0.35433070866141736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68</vt:i4>
      </vt:variant>
    </vt:vector>
  </HeadingPairs>
  <TitlesOfParts>
    <vt:vector size="98" baseType="lpstr">
      <vt:lpstr>データ</vt:lpstr>
      <vt:lpstr>1.基礎データ</vt:lpstr>
      <vt:lpstr>2.受験生データ</vt:lpstr>
      <vt:lpstr>送り状（特別推薦）</vt:lpstr>
      <vt:lpstr>送り状（推薦）</vt:lpstr>
      <vt:lpstr>送付書・受領書</vt:lpstr>
      <vt:lpstr>調(1)</vt:lpstr>
      <vt:lpstr>推(1)</vt:lpstr>
      <vt:lpstr>調(2)</vt:lpstr>
      <vt:lpstr>推(2)</vt:lpstr>
      <vt:lpstr>調(3)</vt:lpstr>
      <vt:lpstr>推(3)</vt:lpstr>
      <vt:lpstr>調(4)</vt:lpstr>
      <vt:lpstr>推(4)</vt:lpstr>
      <vt:lpstr>調(5)</vt:lpstr>
      <vt:lpstr>推(5)</vt:lpstr>
      <vt:lpstr>調(6)</vt:lpstr>
      <vt:lpstr>推(6)</vt:lpstr>
      <vt:lpstr>調(7)</vt:lpstr>
      <vt:lpstr>推(7)</vt:lpstr>
      <vt:lpstr>調(8)</vt:lpstr>
      <vt:lpstr>推(8)</vt:lpstr>
      <vt:lpstr>調(9)</vt:lpstr>
      <vt:lpstr>推(9)</vt:lpstr>
      <vt:lpstr>調(10)</vt:lpstr>
      <vt:lpstr>推(10)</vt:lpstr>
      <vt:lpstr>調(11)</vt:lpstr>
      <vt:lpstr>推(11)</vt:lpstr>
      <vt:lpstr>調(12)</vt:lpstr>
      <vt:lpstr>推(12)</vt:lpstr>
      <vt:lpstr>A.国立・県立</vt:lpstr>
      <vt:lpstr>B.神戸市</vt:lpstr>
      <vt:lpstr>C.阪神地区</vt:lpstr>
      <vt:lpstr>D.丹有地区</vt:lpstr>
      <vt:lpstr>E.東播地区</vt:lpstr>
      <vt:lpstr>F.西播地区</vt:lpstr>
      <vt:lpstr>G.但馬地区</vt:lpstr>
      <vt:lpstr>H.淡路地区</vt:lpstr>
      <vt:lpstr>I.私立その他</vt:lpstr>
      <vt:lpstr>'2.受験生データ'!Print_Area</vt:lpstr>
      <vt:lpstr>'推(1)'!Print_Area</vt:lpstr>
      <vt:lpstr>'推(10)'!Print_Area</vt:lpstr>
      <vt:lpstr>'推(11)'!Print_Area</vt:lpstr>
      <vt:lpstr>'推(12)'!Print_Area</vt:lpstr>
      <vt:lpstr>'推(2)'!Print_Area</vt:lpstr>
      <vt:lpstr>'推(3)'!Print_Area</vt:lpstr>
      <vt:lpstr>'推(4)'!Print_Area</vt:lpstr>
      <vt:lpstr>'推(5)'!Print_Area</vt:lpstr>
      <vt:lpstr>'推(6)'!Print_Area</vt:lpstr>
      <vt:lpstr>'推(7)'!Print_Area</vt:lpstr>
      <vt:lpstr>'推(8)'!Print_Area</vt:lpstr>
      <vt:lpstr>'推(9)'!Print_Area</vt:lpstr>
      <vt:lpstr>'送り状（推薦）'!Print_Area</vt:lpstr>
      <vt:lpstr>'送り状（特別推薦）'!Print_Area</vt:lpstr>
      <vt:lpstr>送付書・受領書!Print_Area</vt:lpstr>
      <vt:lpstr>'調(1)'!Print_Area</vt:lpstr>
      <vt:lpstr>'調(10)'!Print_Area</vt:lpstr>
      <vt:lpstr>'調(11)'!Print_Area</vt:lpstr>
      <vt:lpstr>'調(12)'!Print_Area</vt:lpstr>
      <vt:lpstr>'調(2)'!Print_Area</vt:lpstr>
      <vt:lpstr>'調(3)'!Print_Area</vt:lpstr>
      <vt:lpstr>'調(4)'!Print_Area</vt:lpstr>
      <vt:lpstr>'調(5)'!Print_Area</vt:lpstr>
      <vt:lpstr>'調(6)'!Print_Area</vt:lpstr>
      <vt:lpstr>'調(7)'!Print_Area</vt:lpstr>
      <vt:lpstr>'調(8)'!Print_Area</vt:lpstr>
      <vt:lpstr>'調(9)'!Print_Area</vt:lpstr>
      <vt:lpstr>wsx</vt:lpstr>
      <vt:lpstr>学科名</vt:lpstr>
      <vt:lpstr>学力選抜のみ</vt:lpstr>
      <vt:lpstr>学力選抜のみ_2</vt:lpstr>
      <vt:lpstr>学力選抜のみ_3</vt:lpstr>
      <vt:lpstr>級</vt:lpstr>
      <vt:lpstr>区分</vt:lpstr>
      <vt:lpstr>月</vt:lpstr>
      <vt:lpstr>種別</vt:lpstr>
      <vt:lpstr>女性１</vt:lpstr>
      <vt:lpstr>女性２</vt:lpstr>
      <vt:lpstr>推薦および学力選抜</vt:lpstr>
      <vt:lpstr>推薦および学力選抜_2</vt:lpstr>
      <vt:lpstr>推薦および学力選抜_3</vt:lpstr>
      <vt:lpstr>推薦選抜のみ</vt:lpstr>
      <vt:lpstr>推薦選抜のみ_2</vt:lpstr>
      <vt:lpstr>推薦選抜のみ_3</vt:lpstr>
      <vt:lpstr>性別</vt:lpstr>
      <vt:lpstr>選択</vt:lpstr>
      <vt:lpstr>選抜方法</vt:lpstr>
      <vt:lpstr>卒業</vt:lpstr>
      <vt:lpstr>男性１</vt:lpstr>
      <vt:lpstr>男性２</vt:lpstr>
      <vt:lpstr>日</vt:lpstr>
      <vt:lpstr>入学</vt:lpstr>
      <vt:lpstr>年</vt:lpstr>
      <vt:lpstr>年選択</vt:lpstr>
      <vt:lpstr>平成13年</vt:lpstr>
      <vt:lpstr>平成14年</vt:lpstr>
      <vt:lpstr>平成15年</vt:lpstr>
      <vt:lpstr>平成16年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2023-10-02T00:34:30Z</dcterms:created>
  <dcterms:modified xsi:type="dcterms:W3CDTF">2025-11-05T05:34:09Z</dcterms:modified>
</cp:coreProperties>
</file>